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ennedyChristinaFerl\Desktop\"/>
    </mc:Choice>
  </mc:AlternateContent>
  <xr:revisionPtr revIDLastSave="0" documentId="8_{AC5DFF09-9970-4401-A58A-AA88BB5A3E00}" xr6:coauthVersionLast="47" xr6:coauthVersionMax="47" xr10:uidLastSave="{00000000-0000-0000-0000-000000000000}"/>
  <workbookProtection workbookPassword="DF81" lockStructure="1"/>
  <bookViews>
    <workbookView xWindow="-120" yWindow="-120" windowWidth="20730" windowHeight="11160" tabRatio="545" activeTab="1" xr2:uid="{00000000-000D-0000-FFFF-FFFF00000000}"/>
  </bookViews>
  <sheets>
    <sheet name="General Info and Definitions" sheetId="3" r:id="rId1"/>
    <sheet name="Form" sheetId="1" r:id="rId2"/>
    <sheet name="Budget Calculator" sheetId="5" r:id="rId3"/>
    <sheet name="Low IDC - 8800 " sheetId="7" r:id="rId4"/>
    <sheet name="Finance Only- Tracking Sheet" sheetId="6" state="hidden" r:id="rId5"/>
    <sheet name="Variables" sheetId="2" r:id="rId6"/>
  </sheets>
  <definedNames>
    <definedName name="_xlnm.Print_Area" localSheetId="2">'Budget Calculator'!$A$1:$H$21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 l="1"/>
  <c r="I6" i="1" s="1"/>
  <c r="C6" i="1" s="1"/>
  <c r="P2" i="6" l="1"/>
  <c r="O2" i="6"/>
  <c r="M2" i="6"/>
  <c r="L2" i="6"/>
  <c r="I2" i="6"/>
  <c r="H2" i="6"/>
  <c r="G2" i="6"/>
  <c r="F2" i="6"/>
  <c r="B2" i="6"/>
  <c r="C2" i="6"/>
  <c r="R2" i="6" l="1"/>
  <c r="Q2" i="6"/>
  <c r="G4" i="2" l="1"/>
  <c r="G3" i="2"/>
  <c r="G2" i="2" l="1"/>
  <c r="I45" i="1" l="1"/>
  <c r="I54" i="1"/>
  <c r="I55" i="1"/>
  <c r="I56" i="1"/>
  <c r="I52" i="1"/>
  <c r="I53" i="1"/>
  <c r="I57" i="1"/>
  <c r="I51" i="1"/>
  <c r="C32" i="1"/>
  <c r="H24" i="1" s="1"/>
  <c r="D2" i="7" s="1"/>
  <c r="I43" i="1"/>
  <c r="I46" i="1"/>
  <c r="I47" i="1"/>
  <c r="I48" i="1"/>
  <c r="I44" i="1"/>
  <c r="H70" i="1"/>
  <c r="H27" i="1"/>
  <c r="C4" i="1"/>
  <c r="H63" i="1"/>
  <c r="H26" i="1" s="1"/>
  <c r="D4" i="7" s="1"/>
  <c r="I49" i="1"/>
  <c r="I50" i="1"/>
  <c r="G5" i="5"/>
  <c r="G4" i="5"/>
  <c r="B8" i="5"/>
  <c r="B5" i="5"/>
  <c r="B6" i="5"/>
  <c r="B7" i="5"/>
  <c r="B4" i="5"/>
  <c r="I58" i="1" l="1"/>
  <c r="H25" i="1" s="1"/>
  <c r="C95" i="1" s="1"/>
  <c r="G7" i="5"/>
  <c r="C3" i="1"/>
  <c r="B12" i="5"/>
  <c r="D5" i="7"/>
  <c r="I5" i="7" s="1"/>
  <c r="I4" i="7"/>
  <c r="G6" i="5" l="1"/>
  <c r="C34" i="1"/>
  <c r="N2" i="6" s="1"/>
  <c r="H29" i="1"/>
  <c r="D3" i="7"/>
  <c r="I3" i="7" s="1"/>
  <c r="D7" i="7" l="1"/>
  <c r="I7" i="7" s="1"/>
  <c r="I8" i="7" s="1"/>
  <c r="S2" i="6"/>
  <c r="I3" i="1"/>
  <c r="H28" i="1" s="1"/>
  <c r="I2" i="1"/>
  <c r="I1" i="1"/>
  <c r="B18" i="5"/>
  <c r="G2" i="7"/>
  <c r="G8" i="7" s="1"/>
  <c r="H95" i="1"/>
  <c r="C96" i="1" s="1"/>
  <c r="H96" i="1" s="1"/>
  <c r="G13" i="5" l="1"/>
  <c r="D2" i="6"/>
  <c r="T2" i="6"/>
  <c r="G12" i="5"/>
  <c r="H30" i="1"/>
  <c r="I34" i="1" s="1"/>
  <c r="B16" i="5" s="1"/>
  <c r="B13" i="5"/>
  <c r="D6" i="7"/>
  <c r="U2" i="6" l="1"/>
  <c r="V2" i="6"/>
  <c r="W2" i="6" s="1"/>
  <c r="H32" i="1"/>
  <c r="B14" i="5" s="1"/>
  <c r="G14" i="5" s="1"/>
  <c r="K6" i="7"/>
  <c r="K8" i="7" s="1"/>
  <c r="D8" i="7"/>
</calcChain>
</file>

<file path=xl/sharedStrings.xml><?xml version="1.0" encoding="utf-8"?>
<sst xmlns="http://schemas.openxmlformats.org/spreadsheetml/2006/main" count="269" uniqueCount="225">
  <si>
    <t>GMAS #:</t>
  </si>
  <si>
    <t>Department or Center:</t>
  </si>
  <si>
    <t>PI (Last Name, First Name):</t>
  </si>
  <si>
    <t>Form Completed By:</t>
  </si>
  <si>
    <t>Calculated IDC Amount</t>
  </si>
  <si>
    <t>Sponsor Name:</t>
  </si>
  <si>
    <t xml:space="preserve">In Lieu of Dollars Needed to Satisfy Low IDC Policy: </t>
  </si>
  <si>
    <t>Proposed Start Date:</t>
  </si>
  <si>
    <t>Proposed End Date:</t>
  </si>
  <si>
    <t>Discrectionary Dollars Needed to Satisfy Low IDC:</t>
  </si>
  <si>
    <t>Month(s)</t>
  </si>
  <si>
    <t>Current Effective IDC Rate:</t>
  </si>
  <si>
    <t>IDC Rate if TDC &lt;250,000 per year</t>
  </si>
  <si>
    <t>Square Foot Per FTE</t>
  </si>
  <si>
    <t>Cost Per Square Foot- Wet Lab</t>
  </si>
  <si>
    <t>Cost Per Square Foot - Dry Lab</t>
  </si>
  <si>
    <t>Cost Per FTE - MicroComp Support</t>
  </si>
  <si>
    <t>IDC Rate if TDC &gt;250,000 per year</t>
  </si>
  <si>
    <t>Low IDC Recovery Minimum</t>
  </si>
  <si>
    <t>TOTAL Current IDC</t>
  </si>
  <si>
    <t>Part 2:</t>
  </si>
  <si>
    <t>Tub</t>
  </si>
  <si>
    <t>Org</t>
  </si>
  <si>
    <t>Object</t>
  </si>
  <si>
    <t>Fund</t>
  </si>
  <si>
    <t xml:space="preserve">Activity </t>
  </si>
  <si>
    <t>Subactivity</t>
  </si>
  <si>
    <t>Root</t>
  </si>
  <si>
    <t xml:space="preserve">If Option 2: Provide coding of discretionary fund </t>
  </si>
  <si>
    <t>Total FTE's on Award</t>
  </si>
  <si>
    <t>Estimated Space Costs</t>
  </si>
  <si>
    <t>Type of Lab Space</t>
  </si>
  <si>
    <t>Use calculated Space Costs?</t>
  </si>
  <si>
    <t>If No, Space Cost Included:</t>
  </si>
  <si>
    <t>Use calculated IT Costs?</t>
  </si>
  <si>
    <t>If No, IT Cost Included:</t>
  </si>
  <si>
    <t>Sponsor IDC Rate</t>
  </si>
  <si>
    <t>Salary</t>
  </si>
  <si>
    <t>Fringe Rate</t>
  </si>
  <si>
    <t xml:space="preserve">Total Personnel Dollars </t>
  </si>
  <si>
    <t>Salary Group</t>
  </si>
  <si>
    <t>Payroll Object Code</t>
  </si>
  <si>
    <t>Faculty</t>
  </si>
  <si>
    <t>6010, 6020, 6030, 6040</t>
  </si>
  <si>
    <t>Exempt (Admin &amp; Professional, OT Eligible)</t>
  </si>
  <si>
    <t>6050, 6051</t>
  </si>
  <si>
    <t>Unions (Clerical/Technical, Service and Trade)</t>
  </si>
  <si>
    <t>6070, 6071, 6080</t>
  </si>
  <si>
    <t>Post Doc**</t>
  </si>
  <si>
    <t>Teaching Assistants</t>
  </si>
  <si>
    <t>Temporary</t>
  </si>
  <si>
    <t>6090, 6120</t>
  </si>
  <si>
    <r>
      <t>Vacation - Exempt</t>
    </r>
    <r>
      <rPr>
        <vertAlign val="superscript"/>
        <sz val="9"/>
        <color rgb="FF1F1F1F"/>
        <rFont val="Arial"/>
        <family val="2"/>
      </rPr>
      <t>3</t>
    </r>
  </si>
  <si>
    <t>6050 only</t>
  </si>
  <si>
    <r>
      <t>Vacation - Unions</t>
    </r>
    <r>
      <rPr>
        <vertAlign val="superscript"/>
        <sz val="9"/>
        <color rgb="FF1F1F1F"/>
        <rFont val="Arial"/>
        <family val="2"/>
      </rPr>
      <t>4</t>
    </r>
  </si>
  <si>
    <t>6070 only</t>
  </si>
  <si>
    <t>Extra Compensation - Pensionable</t>
  </si>
  <si>
    <t>6190-6191</t>
  </si>
  <si>
    <t>Extra Compensation - Nonpensionable </t>
  </si>
  <si>
    <t>6200-6204</t>
  </si>
  <si>
    <t>Exempt</t>
  </si>
  <si>
    <t>Union</t>
  </si>
  <si>
    <t>NAME</t>
  </si>
  <si>
    <t>Total Admin Salary</t>
  </si>
  <si>
    <t>Effective IDC Dollars</t>
  </si>
  <si>
    <t>Effort</t>
  </si>
  <si>
    <t xml:space="preserve">Part 1: </t>
  </si>
  <si>
    <t>General Information</t>
  </si>
  <si>
    <t xml:space="preserve">Is this a pass-through award? </t>
  </si>
  <si>
    <t>Pass through to Hospital</t>
  </si>
  <si>
    <t>Application Type:</t>
  </si>
  <si>
    <t>Duration (years)</t>
  </si>
  <si>
    <t>Duration (months)</t>
  </si>
  <si>
    <t xml:space="preserve">Cost calculated by FTE using the following assumptions: Wet Lab costs $100/sqft, Dry Lab Costs $50/sqft, and 1 FTE occupies 220 sqft. </t>
  </si>
  <si>
    <t>Cost calculated by FTE using the following assumptions: IT computer support costs $2400 per FTE.</t>
  </si>
  <si>
    <t xml:space="preserve">Note: Finance will perform a journal entry at the start of each grant year for the amount owed. </t>
  </si>
  <si>
    <t>If Other, Specify allowable requested IDC Dollars</t>
  </si>
  <si>
    <t>Effective IDC Required:</t>
  </si>
  <si>
    <t>General Overview and Instructions</t>
  </si>
  <si>
    <t xml:space="preserve"> Definitions</t>
  </si>
  <si>
    <t>Total Direct Cost (TDC) Proposed:</t>
  </si>
  <si>
    <t xml:space="preserve">Modified Total Direct Costs (MTDC) Proposed: </t>
  </si>
  <si>
    <t>Sponsor IDC Rate:</t>
  </si>
  <si>
    <t>The Indirect cost rate allowed by the sponsor</t>
  </si>
  <si>
    <t>Sponsor IDC Base:</t>
  </si>
  <si>
    <t xml:space="preserve">The dollar amount to which the sponsor IDC rate should be applied. This includes MTDC, TDC, or Other. If you choose other, please indicate the total dollars to be collected through traditional IDC recovery. </t>
  </si>
  <si>
    <t>Pass-through Awards:</t>
  </si>
  <si>
    <t>This dollar amount indicates the total minimum dollar amount needed to satisfy the dollar effective IDC Rate specified by the policy by choosing Option 1. The calculation assumes you will be able to apply the sponsor specified IDC rate to the in Lieu line items</t>
  </si>
  <si>
    <t xml:space="preserve">This dollar amount indicates the total minimum dollar amount needed to satisfy the dollar effective IDC Rate specified by the policy by choosing Option 2. </t>
  </si>
  <si>
    <t>Space Cost calculation Assumptions</t>
  </si>
  <si>
    <t xml:space="preserve">Wet Lab space costs $100 per square foot across the Quad </t>
  </si>
  <si>
    <t>IT Cost Calculation Assumptions</t>
  </si>
  <si>
    <t xml:space="preserve">It costs $2400 per FTE on average for general IT support. </t>
  </si>
  <si>
    <t>Remaining IDC Dollars Needed</t>
  </si>
  <si>
    <t xml:space="preserve">Admin Salary Needed to Satisfy Low IDC Policy: </t>
  </si>
  <si>
    <t>No</t>
  </si>
  <si>
    <t>Modified Total Direct Cost (MTDC) Proposed:</t>
  </si>
  <si>
    <t xml:space="preserve">Total Direct Cost (TDC) Proposed: </t>
  </si>
  <si>
    <t>Return to Form</t>
  </si>
  <si>
    <t>Remaining Discrectionary Dollars Needed to Satisfy Low IDC:</t>
  </si>
  <si>
    <t>Remaining Admin Salary Needed to Satisfy Low IDC Policy:</t>
  </si>
  <si>
    <t>Remaining In Lieu of Dollars Needed to Satisfy Low IDC Policy:</t>
  </si>
  <si>
    <t>Go to: Low IDC Budget Calculator</t>
  </si>
  <si>
    <t>In Lieu Dollars Needed:</t>
  </si>
  <si>
    <t>Discretionary Dollars Needed:</t>
  </si>
  <si>
    <t xml:space="preserve">Space cost estimation calculations are based on the following assumptions: </t>
  </si>
  <si>
    <t xml:space="preserve">This form serves as a tool for calculating and submitting proposals that are subject to the Sponsored Awards Budgeting Policy, specifically for the administration of Section 3.b in reference to the effective IDC rate of Non-Federal and Not-for-Profit Sponsored Awards. </t>
  </si>
  <si>
    <t xml:space="preserve">This form will satisfy step 1 of the Procedures outlined on page 2 of the SOP: Sponsored Awards Budgeting Policy and should be submitted to HMS Finance/Cost Analysis for approval. </t>
  </si>
  <si>
    <t xml:space="preserve">An approved IDC budget should be included in the proposal submission to SPA at minimum five days before the submission is due to the sponsor. </t>
  </si>
  <si>
    <t>At the Post-Award stage,  All transactions associated with the Low IDC policy should be coded to sub-activity 8800.</t>
  </si>
  <si>
    <t xml:space="preserve">Editable fields are indicated by pink colored cells. Please enter complete information where necessary. </t>
  </si>
  <si>
    <t xml:space="preserve">All other cells are calculated or predetermined based on the language of the Sponsored Awards Budgeting Policy. </t>
  </si>
  <si>
    <t xml:space="preserve">IT cost provides an estimation of general IT support and is based on the following assumptions: </t>
  </si>
  <si>
    <t>Position Type</t>
  </si>
  <si>
    <t xml:space="preserve">New </t>
  </si>
  <si>
    <t>Existing</t>
  </si>
  <si>
    <t>Current In Lieu of Dollars Budget</t>
  </si>
  <si>
    <t>Contact Phone:</t>
  </si>
  <si>
    <t>Contact Email:</t>
  </si>
  <si>
    <t>PI Rank:</t>
  </si>
  <si>
    <t xml:space="preserve">PI Rank: </t>
  </si>
  <si>
    <t>Assistant Professor</t>
  </si>
  <si>
    <t>Associate Professor</t>
  </si>
  <si>
    <t>Professor</t>
  </si>
  <si>
    <t>Other Faculty</t>
  </si>
  <si>
    <t>Proposed Start Date (mm/dd/yy):</t>
  </si>
  <si>
    <t>Proposed End Date (mm/dd/yy):</t>
  </si>
  <si>
    <t xml:space="preserve">Please provide copy of the detailed budget as part of your submission to Cost Analysis for review. </t>
  </si>
  <si>
    <t>Award Information</t>
  </si>
  <si>
    <t>Contact Information</t>
  </si>
  <si>
    <t>Part 3:</t>
  </si>
  <si>
    <t>Project Type</t>
  </si>
  <si>
    <t>Basic  Research</t>
  </si>
  <si>
    <t>Fellowship</t>
  </si>
  <si>
    <t>Training Grant</t>
  </si>
  <si>
    <t xml:space="preserve">If Option 2 or 3 selected above, please provide a funding source. </t>
  </si>
  <si>
    <t xml:space="preserve">The "Current Effective IDC Rate" value will turn green once the policy has been satisfied. </t>
  </si>
  <si>
    <t>FUNDING OPTIONS</t>
  </si>
  <si>
    <t>Dept</t>
  </si>
  <si>
    <t>PI</t>
  </si>
  <si>
    <t>Project ID#</t>
  </si>
  <si>
    <t>Admin Salary</t>
  </si>
  <si>
    <t>Space Costs</t>
  </si>
  <si>
    <t>Part 2B:</t>
  </si>
  <si>
    <t>Part 2A:</t>
  </si>
  <si>
    <t>ADD Admin Salary (2A below)</t>
  </si>
  <si>
    <t>ADD in Lieu Space Costs (2B below)</t>
  </si>
  <si>
    <t>ADD in Lieu IT Cost (2C below)</t>
  </si>
  <si>
    <t>Discretionary or Departmental Funding (2D below)</t>
  </si>
  <si>
    <t>IDC on in Lieu Costs (IDC on 2B and 2C)</t>
  </si>
  <si>
    <t>IT Costs</t>
  </si>
  <si>
    <t>Part 2C:</t>
  </si>
  <si>
    <t>Discretionary Funding</t>
  </si>
  <si>
    <t>Part 2D:</t>
  </si>
  <si>
    <t xml:space="preserve">This form is for for non-federal and not-for-profit sponsors, as specified by section 3 of the policy. Federal awards are expected to include the full negotiated rates. Industry sponsored awards are expected to include the full calculated IDC rate, capped for administration and negotiation should be done with the knowledge and support of OTD. </t>
  </si>
  <si>
    <t xml:space="preserve">$Dry Lab space costs 50 per square foor across the Quad </t>
  </si>
  <si>
    <t xml:space="preserve">On average, an FTE occupies 220 square feet of space </t>
  </si>
  <si>
    <t>If there are multiple years of funding, please list each administrative salary by fiscal year 
(example: Joe Smith- Year 1)</t>
  </si>
  <si>
    <t xml:space="preserve">This tab summarizes the data currently in the "Form" tab and calculates minimum dollar amounts needed through each of the three methodologies to satisfy the Low Indirect Cost Requirement </t>
  </si>
  <si>
    <t xml:space="preserve">Current Effective IDC Rate will calculate based off of information provided in Part 2 - Part 2D. </t>
  </si>
  <si>
    <t>Please Select Funding Option:</t>
  </si>
  <si>
    <t>If "IDC Base" is Other, Specify requested IDC Dollars</t>
  </si>
  <si>
    <r>
      <t xml:space="preserve">Option 1: Add Indirect Costs as part of direct budget </t>
    </r>
    <r>
      <rPr>
        <b/>
        <sz val="11"/>
        <color rgb="FFFF0000"/>
        <rFont val="Calibri"/>
        <family val="2"/>
        <scheme val="minor"/>
      </rPr>
      <t>(Complete Part 2A - 2C, where appropriate)</t>
    </r>
  </si>
  <si>
    <r>
      <t>Option 2: Pay with discretionary funding</t>
    </r>
    <r>
      <rPr>
        <b/>
        <sz val="11"/>
        <color rgb="FFFF0000"/>
        <rFont val="Calibri"/>
        <family val="2"/>
        <scheme val="minor"/>
      </rPr>
      <t xml:space="preserve"> (Complete Part 2D)</t>
    </r>
  </si>
  <si>
    <r>
      <t xml:space="preserve">Option 3: Add Indirect Costs  and pay remaining balance with discretionary funds </t>
    </r>
    <r>
      <rPr>
        <b/>
        <sz val="11"/>
        <color rgb="FFFF0000"/>
        <rFont val="Calibri"/>
        <family val="2"/>
        <scheme val="minor"/>
      </rPr>
      <t>(Complete Part 2A-2D)</t>
    </r>
  </si>
  <si>
    <r>
      <t xml:space="preserve">The sum of all charges that are clearly associated with a sponsored project, including but not limited to: all direct salaries and wages and applicable fringe benefits, materials and supplies, services, and travel. </t>
    </r>
    <r>
      <rPr>
        <b/>
        <sz val="11"/>
        <color theme="5" tint="-0.249977111117893"/>
        <rFont val="Calibri"/>
        <family val="2"/>
        <scheme val="minor"/>
      </rPr>
      <t xml:space="preserve">Unlike Total Direct Costs Proposed, MTDC only includes the first $25,000 of each subaward, and excludes equipment, capital expenditures, charges for patient care, rental costs, tuition remission, scholarships and fellowships, and participant support costs </t>
    </r>
  </si>
  <si>
    <r>
      <t xml:space="preserve">The sum of all charges that are clearly associated with a sponsored project, including but not limited to : all direct salaries and wages and applicable fringe benefits, materials and supplies, services, and travel, as well subawards, equipment, capital expenditures, charges for patient care, rental costs, tuition remission, scholarships and fellowships, and participant support costs. </t>
    </r>
    <r>
      <rPr>
        <b/>
        <i/>
        <sz val="11"/>
        <color theme="5" tint="-0.249977111117893"/>
        <rFont val="Calibri"/>
        <family val="2"/>
        <scheme val="minor"/>
      </rPr>
      <t xml:space="preserve">TDC does not include indirect costs. </t>
    </r>
  </si>
  <si>
    <t xml:space="preserve">Awards where the work is performed at an affiliated hospital, but the administration of the award is performed by Harvard Medical School. These awards are subject to collecting 26% IDC on the first $25,000. </t>
  </si>
  <si>
    <t>Comments</t>
  </si>
  <si>
    <t xml:space="preserve">Please include any additional comments here </t>
  </si>
  <si>
    <t>Part 4:</t>
  </si>
  <si>
    <t>If no, Amount Paid on Discretionary:</t>
  </si>
  <si>
    <t>Use Calculated IDC Amount from Budget Calculator:</t>
  </si>
  <si>
    <t xml:space="preserve">Effective IDC Required will autopopulate based off of the information in Part 1 and Part 2. </t>
  </si>
  <si>
    <t>Estimated IT Costs</t>
  </si>
  <si>
    <t xml:space="preserve">Faculty Root </t>
  </si>
  <si>
    <t>Traditional IDC</t>
  </si>
  <si>
    <t>Direct Costs in Lieu of IDC</t>
  </si>
  <si>
    <t>Discretionary Payments</t>
  </si>
  <si>
    <t>Total IDC Recovery</t>
  </si>
  <si>
    <t>Remaining Commitment Calculator</t>
  </si>
  <si>
    <t>Sponsor IDC Base</t>
  </si>
  <si>
    <t xml:space="preserve">Admin Only: </t>
  </si>
  <si>
    <t xml:space="preserve">Total Direct on 8800: </t>
  </si>
  <si>
    <t xml:space="preserve">TOTAL Current IDC </t>
  </si>
  <si>
    <r>
      <rPr>
        <b/>
        <i/>
        <sz val="10"/>
        <color theme="1"/>
        <rFont val="Calibri"/>
        <family val="2"/>
        <scheme val="minor"/>
      </rPr>
      <t xml:space="preserve">NOTE on MTDC: </t>
    </r>
    <r>
      <rPr>
        <i/>
        <sz val="10"/>
        <color theme="1"/>
        <rFont val="Calibri"/>
        <family val="2"/>
        <scheme val="minor"/>
      </rPr>
      <t xml:space="preserve">Please remove all In Lieu of IDC Costs from your MTDC base. </t>
    </r>
  </si>
  <si>
    <t>Total Costs on 8800:</t>
  </si>
  <si>
    <t>Indirect Cost Rate on 8800:</t>
  </si>
  <si>
    <t>Total Indirect on 8800:</t>
  </si>
  <si>
    <t>Sponsored Activity</t>
  </si>
  <si>
    <t>FY2022</t>
  </si>
  <si>
    <t>FY2023</t>
  </si>
  <si>
    <r>
      <t>FY22 Medical/Dental</t>
    </r>
    <r>
      <rPr>
        <b/>
        <vertAlign val="superscript"/>
        <sz val="9"/>
        <color rgb="FF1F1F1F"/>
        <rFont val="Arial"/>
        <family val="2"/>
      </rPr>
      <t>1</t>
    </r>
  </si>
  <si>
    <r>
      <t>FY23 Medical/Dental</t>
    </r>
    <r>
      <rPr>
        <b/>
        <vertAlign val="superscript"/>
        <sz val="9"/>
        <color rgb="FF1F1F1F"/>
        <rFont val="Arial"/>
        <family val="2"/>
      </rPr>
      <t>1</t>
    </r>
  </si>
  <si>
    <t>Option 2: Pay with discretionary funding (Complete Part 2D)</t>
  </si>
  <si>
    <t>Policy 
Version</t>
  </si>
  <si>
    <t>Last update</t>
  </si>
  <si>
    <t>Agreement status</t>
  </si>
  <si>
    <t>Entry req. 
by finance?</t>
  </si>
  <si>
    <t>Next entry 
date</t>
  </si>
  <si>
    <t>Prime Sponsor</t>
  </si>
  <si>
    <t>Fund Status</t>
  </si>
  <si>
    <t>Fund Number</t>
  </si>
  <si>
    <t>Start Date</t>
  </si>
  <si>
    <t>End Date</t>
  </si>
  <si>
    <t>IDC Required 
by Policy</t>
  </si>
  <si>
    <t xml:space="preserve">Sponsor 
IDC Rate </t>
  </si>
  <si>
    <t>Proposed 
MTDC</t>
  </si>
  <si>
    <t>Annual MTDC calc</t>
  </si>
  <si>
    <t xml:space="preserve">Proposed 
IDC on Award </t>
  </si>
  <si>
    <t>Negotiated 
DC in Lieu + IDC assessed</t>
  </si>
  <si>
    <t xml:space="preserve">Negotiated 
Discretionary 
Payment </t>
  </si>
  <si>
    <t xml:space="preserve">Total 
negotiated recovery </t>
  </si>
  <si>
    <t>Negotiated 
Effective IDC 
rate</t>
  </si>
  <si>
    <t>Negotiated 
IDC % VAR</t>
  </si>
  <si>
    <t>1.0</t>
  </si>
  <si>
    <t>N/A</t>
  </si>
  <si>
    <t>Pending</t>
  </si>
  <si>
    <t>n/a</t>
  </si>
  <si>
    <t>Yes</t>
  </si>
  <si>
    <t>Finance Approval:</t>
  </si>
  <si>
    <t xml:space="preserve">Finance Notes: </t>
  </si>
  <si>
    <t>Project period in days</t>
  </si>
  <si>
    <t>Project period in years</t>
  </si>
  <si>
    <t>Position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</si>
</sst>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quot;$&quot;* #,##0_);_(&quot;$&quot;* \(#,##0\);_(&quot;$&quot;* &quot;-&quot;?_);_(@_)"/>
    <numFmt numFmtId="167" formatCode="&quot;$&quot;#,##0.00"/>
    <numFmt numFmtId="168" formatCode="0.0%"/>
    <numFmt numFmtId="169" formatCode="000000"/>
    <numFmt numFmtId="170" formatCode="0000"/>
    <numFmt numFmtId="171" formatCode="00000"/>
    <numFmt numFmtId="172" formatCode="_(* #,##0_);_(* \(#,##0\);_(* &quot;-&quot;??_);_(@_)"/>
  </numFmts>
  <fonts count="30" x14ac:knownFonts="1">
    <font>
      <sz val="11"/>
      <color theme="1"/>
      <name val="Calibri"/>
      <family val="2"/>
      <scheme val="minor"/>
    </font>
    <font>
      <sz val="11"/>
      <color theme="1"/>
      <name val="Calibri"/>
      <family val="2"/>
      <scheme val="minor"/>
    </font>
    <font>
      <sz val="11"/>
      <color rgb="FF3F3F76"/>
      <name val="Calibri"/>
      <family val="2"/>
      <scheme val="minor"/>
    </font>
    <font>
      <b/>
      <sz val="9"/>
      <color theme="1"/>
      <name val="Arial"/>
      <family val="2"/>
    </font>
    <font>
      <b/>
      <sz val="9"/>
      <color theme="1"/>
      <name val="Calibri"/>
      <family val="2"/>
      <scheme val="minor"/>
    </font>
    <font>
      <sz val="9"/>
      <color theme="1"/>
      <name val="Calibri"/>
      <family val="2"/>
      <scheme val="minor"/>
    </font>
    <font>
      <u/>
      <sz val="10"/>
      <color theme="10"/>
      <name val="Arial"/>
      <family val="2"/>
    </font>
    <font>
      <sz val="10"/>
      <color theme="1"/>
      <name val="Calibri"/>
      <family val="2"/>
      <scheme val="minor"/>
    </font>
    <font>
      <b/>
      <sz val="10"/>
      <color theme="1"/>
      <name val="Calibri"/>
      <family val="2"/>
      <scheme val="minor"/>
    </font>
    <font>
      <u/>
      <sz val="10"/>
      <color theme="10"/>
      <name val="Calibri"/>
      <family val="2"/>
      <scheme val="minor"/>
    </font>
    <font>
      <b/>
      <sz val="10"/>
      <color rgb="FFFF0000"/>
      <name val="Calibri"/>
      <family val="2"/>
      <scheme val="minor"/>
    </font>
    <font>
      <sz val="12"/>
      <color rgb="FF1F1F1F"/>
      <name val="Arial"/>
      <family val="2"/>
    </font>
    <font>
      <b/>
      <sz val="12"/>
      <color rgb="FF1F1F1F"/>
      <name val="Arial"/>
      <family val="2"/>
    </font>
    <font>
      <b/>
      <vertAlign val="superscript"/>
      <sz val="9"/>
      <color rgb="FF1F1F1F"/>
      <name val="Arial"/>
      <family val="2"/>
    </font>
    <font>
      <vertAlign val="superscript"/>
      <sz val="9"/>
      <color rgb="FF1F1F1F"/>
      <name val="Arial"/>
      <family val="2"/>
    </font>
    <font>
      <b/>
      <sz val="10"/>
      <name val="Calibri"/>
      <family val="2"/>
      <scheme val="minor"/>
    </font>
    <font>
      <i/>
      <sz val="10"/>
      <color theme="1"/>
      <name val="Calibri"/>
      <family val="2"/>
      <scheme val="minor"/>
    </font>
    <font>
      <b/>
      <i/>
      <sz val="10"/>
      <color theme="1"/>
      <name val="Calibri"/>
      <family val="2"/>
      <scheme val="minor"/>
    </font>
    <font>
      <b/>
      <sz val="11"/>
      <color theme="1"/>
      <name val="Calibri"/>
      <family val="2"/>
      <scheme val="minor"/>
    </font>
    <font>
      <b/>
      <sz val="11"/>
      <color theme="5" tint="-0.249977111117893"/>
      <name val="Calibri"/>
      <family val="2"/>
      <scheme val="minor"/>
    </font>
    <font>
      <b/>
      <i/>
      <sz val="11"/>
      <color theme="5" tint="-0.249977111117893"/>
      <name val="Calibri"/>
      <family val="2"/>
      <scheme val="minor"/>
    </font>
    <font>
      <b/>
      <sz val="10"/>
      <color theme="9" tint="-0.499984740745262"/>
      <name val="Calibri"/>
      <family val="2"/>
      <scheme val="minor"/>
    </font>
    <font>
      <sz val="11"/>
      <name val="Calibri"/>
      <family val="2"/>
      <scheme val="minor"/>
    </font>
    <font>
      <sz val="10"/>
      <name val="Calibri"/>
      <family val="2"/>
      <scheme val="minor"/>
    </font>
    <font>
      <b/>
      <sz val="11"/>
      <color rgb="FFFF0000"/>
      <name val="Calibri"/>
      <family val="2"/>
      <scheme val="minor"/>
    </font>
    <font>
      <sz val="10"/>
      <color theme="1"/>
      <name val="Arial"/>
      <family val="2"/>
    </font>
    <font>
      <b/>
      <sz val="10"/>
      <color theme="1"/>
      <name val="Arial"/>
      <family val="2"/>
    </font>
    <font>
      <sz val="11"/>
      <color rgb="FF006100"/>
      <name val="Calibri"/>
      <family val="2"/>
      <scheme val="minor"/>
    </font>
    <font>
      <b/>
      <sz val="11"/>
      <color rgb="FFFA7D00"/>
      <name val="Calibri"/>
      <family val="2"/>
      <scheme val="minor"/>
    </font>
    <font>
      <b/>
      <sz val="11"/>
      <name val="Calibri"/>
      <family val="2"/>
      <scheme val="minor"/>
    </font>
  </fonts>
  <fills count="21">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6EFCE"/>
      </patternFill>
    </fill>
    <fill>
      <patternFill patternType="solid">
        <fgColor rgb="FFF2F2F2"/>
      </patternFill>
    </fill>
  </fills>
  <borders count="65">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double">
        <color auto="1"/>
      </right>
      <top/>
      <bottom style="medium">
        <color indexed="64"/>
      </bottom>
      <diagonal/>
    </border>
    <border>
      <left style="medium">
        <color indexed="64"/>
      </left>
      <right style="double">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 fillId="0" borderId="0"/>
    <xf numFmtId="0" fontId="27" fillId="19" borderId="0" applyNumberFormat="0" applyBorder="0" applyAlignment="0" applyProtection="0"/>
    <xf numFmtId="0" fontId="28" fillId="20" borderId="1" applyNumberFormat="0" applyAlignment="0" applyProtection="0"/>
  </cellStyleXfs>
  <cellXfs count="420">
    <xf numFmtId="0" fontId="0" fillId="0" borderId="0" xfId="0"/>
    <xf numFmtId="0" fontId="0" fillId="0" borderId="6" xfId="0" applyBorder="1"/>
    <xf numFmtId="9" fontId="0" fillId="0" borderId="6" xfId="2" applyFont="1" applyBorder="1"/>
    <xf numFmtId="6" fontId="0" fillId="0" borderId="6" xfId="0" applyNumberFormat="1" applyBorder="1"/>
    <xf numFmtId="0" fontId="0" fillId="3" borderId="6" xfId="0" applyFill="1" applyBorder="1"/>
    <xf numFmtId="0" fontId="7" fillId="4" borderId="18" xfId="0" applyFont="1" applyFill="1" applyBorder="1"/>
    <xf numFmtId="0" fontId="7" fillId="0" borderId="4" xfId="0" applyFont="1" applyBorder="1" applyAlignment="1">
      <alignment horizontal="right"/>
    </xf>
    <xf numFmtId="0" fontId="7" fillId="0" borderId="20" xfId="0" applyFont="1" applyBorder="1" applyAlignment="1">
      <alignment horizontal="right"/>
    </xf>
    <xf numFmtId="0" fontId="7" fillId="0" borderId="23" xfId="0" applyFont="1" applyBorder="1" applyAlignment="1">
      <alignment horizontal="center" vertical="center"/>
    </xf>
    <xf numFmtId="169" fontId="7" fillId="0" borderId="23" xfId="0" applyNumberFormat="1" applyFont="1" applyBorder="1" applyAlignment="1">
      <alignment horizontal="center" vertical="center"/>
    </xf>
    <xf numFmtId="170" fontId="7" fillId="0" borderId="23" xfId="0" applyNumberFormat="1" applyFont="1" applyBorder="1" applyAlignment="1">
      <alignment horizontal="center" vertical="center"/>
    </xf>
    <xf numFmtId="171" fontId="7" fillId="0" borderId="24" xfId="0" applyNumberFormat="1" applyFont="1" applyBorder="1" applyAlignment="1">
      <alignment horizontal="center" vertical="center"/>
    </xf>
    <xf numFmtId="0" fontId="8" fillId="0" borderId="4" xfId="0" applyFont="1" applyBorder="1" applyAlignment="1">
      <alignment horizontal="right" vertical="center"/>
    </xf>
    <xf numFmtId="14" fontId="8" fillId="0" borderId="5" xfId="0" applyNumberFormat="1" applyFont="1" applyBorder="1" applyAlignment="1" applyProtection="1">
      <alignment horizontal="center" vertical="center" wrapText="1"/>
      <protection locked="0"/>
    </xf>
    <xf numFmtId="1" fontId="8" fillId="0" borderId="5" xfId="0" applyNumberFormat="1" applyFont="1" applyBorder="1" applyAlignment="1" applyProtection="1">
      <alignment horizontal="center" vertical="center" wrapText="1"/>
      <protection locked="0"/>
    </xf>
    <xf numFmtId="1" fontId="8" fillId="3" borderId="14" xfId="0" applyNumberFormat="1" applyFont="1" applyFill="1" applyBorder="1" applyAlignment="1">
      <alignment horizontal="center" vertical="center" wrapText="1"/>
    </xf>
    <xf numFmtId="1" fontId="8" fillId="3" borderId="14" xfId="0" applyNumberFormat="1" applyFont="1" applyFill="1" applyBorder="1" applyAlignment="1">
      <alignment horizontal="left" vertical="center" wrapText="1"/>
    </xf>
    <xf numFmtId="0" fontId="7" fillId="0" borderId="0" xfId="0" applyFont="1"/>
    <xf numFmtId="10" fontId="8" fillId="0" borderId="9" xfId="2" applyNumberFormat="1" applyFont="1" applyBorder="1" applyAlignment="1" applyProtection="1">
      <alignment horizontal="center"/>
    </xf>
    <xf numFmtId="0" fontId="8" fillId="0" borderId="7" xfId="0" applyFont="1" applyBorder="1" applyAlignment="1">
      <alignment horizontal="right" vertical="center"/>
    </xf>
    <xf numFmtId="0" fontId="8" fillId="0" borderId="13" xfId="0" applyFont="1" applyBorder="1" applyAlignment="1">
      <alignment horizontal="right" vertical="center"/>
    </xf>
    <xf numFmtId="0" fontId="8" fillId="0" borderId="11" xfId="0" applyFont="1" applyBorder="1" applyAlignment="1">
      <alignment horizontal="right" vertical="center"/>
    </xf>
    <xf numFmtId="10" fontId="8" fillId="0" borderId="9" xfId="0" applyNumberFormat="1" applyFont="1" applyBorder="1" applyAlignment="1">
      <alignment horizontal="center"/>
    </xf>
    <xf numFmtId="0" fontId="7" fillId="4" borderId="0" xfId="0" applyFont="1" applyFill="1"/>
    <xf numFmtId="0" fontId="8" fillId="4" borderId="0" xfId="0" applyFont="1" applyFill="1" applyAlignment="1" applyProtection="1">
      <alignment horizontal="left" vertical="center" wrapText="1"/>
      <protection locked="0"/>
    </xf>
    <xf numFmtId="0" fontId="0" fillId="4" borderId="0" xfId="0" applyFill="1"/>
    <xf numFmtId="0" fontId="7" fillId="4" borderId="19" xfId="0" applyFont="1" applyFill="1" applyBorder="1"/>
    <xf numFmtId="0" fontId="7" fillId="4" borderId="19" xfId="0" applyFont="1" applyFill="1" applyBorder="1" applyAlignment="1">
      <alignment vertical="center"/>
    </xf>
    <xf numFmtId="0" fontId="7" fillId="4" borderId="10" xfId="0" applyFont="1" applyFill="1" applyBorder="1" applyAlignment="1">
      <alignment vertical="center"/>
    </xf>
    <xf numFmtId="0" fontId="9" fillId="4" borderId="0" xfId="4" applyFont="1" applyFill="1" applyBorder="1" applyAlignment="1" applyProtection="1">
      <alignment vertical="center"/>
    </xf>
    <xf numFmtId="0" fontId="7" fillId="4" borderId="0" xfId="0" applyFont="1" applyFill="1" applyAlignment="1">
      <alignment vertical="center"/>
    </xf>
    <xf numFmtId="0" fontId="8" fillId="8" borderId="10" xfId="0" applyFont="1" applyFill="1" applyBorder="1" applyAlignment="1">
      <alignment horizontal="right" vertical="center"/>
    </xf>
    <xf numFmtId="0" fontId="7" fillId="4" borderId="10" xfId="0" applyFont="1" applyFill="1" applyBorder="1" applyAlignment="1">
      <alignment horizontal="right"/>
    </xf>
    <xf numFmtId="0" fontId="7" fillId="4" borderId="19" xfId="0" applyFont="1" applyFill="1" applyBorder="1" applyAlignment="1">
      <alignment horizontal="center"/>
    </xf>
    <xf numFmtId="0" fontId="7" fillId="4" borderId="10" xfId="0" applyFont="1" applyFill="1" applyBorder="1"/>
    <xf numFmtId="0" fontId="7" fillId="4" borderId="10" xfId="0" applyFont="1" applyFill="1" applyBorder="1" applyAlignment="1">
      <alignment horizontal="center"/>
    </xf>
    <xf numFmtId="0" fontId="7" fillId="4" borderId="0" xfId="0" applyFont="1" applyFill="1" applyAlignment="1">
      <alignment horizontal="center"/>
    </xf>
    <xf numFmtId="0" fontId="7" fillId="4" borderId="0" xfId="0" applyFont="1" applyFill="1" applyAlignment="1">
      <alignment horizontal="right"/>
    </xf>
    <xf numFmtId="0" fontId="8" fillId="6" borderId="5" xfId="0" applyFont="1" applyFill="1" applyBorder="1"/>
    <xf numFmtId="0" fontId="11" fillId="9" borderId="15" xfId="0" applyFont="1" applyFill="1" applyBorder="1" applyAlignment="1">
      <alignment vertical="top"/>
    </xf>
    <xf numFmtId="0" fontId="0" fillId="0" borderId="16" xfId="0" applyBorder="1"/>
    <xf numFmtId="10" fontId="0" fillId="0" borderId="18" xfId="0" applyNumberFormat="1" applyBorder="1" applyAlignment="1">
      <alignment horizontal="center"/>
    </xf>
    <xf numFmtId="0" fontId="11" fillId="9" borderId="10" xfId="0" applyFont="1" applyFill="1" applyBorder="1" applyAlignment="1">
      <alignment vertical="top"/>
    </xf>
    <xf numFmtId="10" fontId="0" fillId="0" borderId="19" xfId="0" applyNumberFormat="1" applyBorder="1" applyAlignment="1">
      <alignment horizontal="center"/>
    </xf>
    <xf numFmtId="0" fontId="11" fillId="9" borderId="11" xfId="0" applyFont="1" applyFill="1" applyBorder="1" applyAlignment="1">
      <alignment vertical="top"/>
    </xf>
    <xf numFmtId="0" fontId="0" fillId="0" borderId="12" xfId="0" applyBorder="1"/>
    <xf numFmtId="10" fontId="0" fillId="0" borderId="33" xfId="0" applyNumberFormat="1" applyBorder="1" applyAlignment="1">
      <alignment horizontal="center"/>
    </xf>
    <xf numFmtId="0" fontId="7" fillId="4" borderId="7" xfId="0" applyFont="1" applyFill="1" applyBorder="1" applyAlignment="1">
      <alignment horizontal="right"/>
    </xf>
    <xf numFmtId="44" fontId="8" fillId="10" borderId="37" xfId="1" applyFont="1" applyFill="1" applyBorder="1" applyAlignment="1"/>
    <xf numFmtId="0" fontId="17" fillId="4" borderId="10" xfId="0" applyFont="1" applyFill="1" applyBorder="1"/>
    <xf numFmtId="0" fontId="8" fillId="0" borderId="40" xfId="0" applyFont="1" applyBorder="1" applyAlignment="1">
      <alignment horizontal="right" vertical="center" wrapText="1"/>
    </xf>
    <xf numFmtId="0" fontId="8" fillId="0" borderId="41" xfId="0" applyFont="1" applyBorder="1" applyAlignment="1">
      <alignment horizontal="right" vertical="center"/>
    </xf>
    <xf numFmtId="0" fontId="8" fillId="0" borderId="42" xfId="0" applyFont="1" applyBorder="1" applyAlignment="1">
      <alignment horizontal="right" vertical="center" wrapText="1"/>
    </xf>
    <xf numFmtId="0" fontId="8" fillId="0" borderId="7" xfId="0" applyFont="1" applyBorder="1" applyAlignment="1">
      <alignment horizontal="right"/>
    </xf>
    <xf numFmtId="9" fontId="7" fillId="0" borderId="6" xfId="2" applyFont="1" applyBorder="1" applyAlignment="1" applyProtection="1"/>
    <xf numFmtId="44" fontId="7" fillId="0" borderId="6" xfId="0" applyNumberFormat="1" applyFont="1" applyBorder="1"/>
    <xf numFmtId="168" fontId="7" fillId="0" borderId="6" xfId="2" applyNumberFormat="1" applyFont="1" applyBorder="1"/>
    <xf numFmtId="44" fontId="7" fillId="0" borderId="5" xfId="1" applyFont="1" applyBorder="1" applyAlignment="1"/>
    <xf numFmtId="0" fontId="8" fillId="4" borderId="0" xfId="0" applyFont="1" applyFill="1" applyAlignment="1">
      <alignment horizontal="right"/>
    </xf>
    <xf numFmtId="0" fontId="2" fillId="11" borderId="4" xfId="3" applyFill="1" applyBorder="1" applyAlignment="1" applyProtection="1">
      <alignment horizontal="center"/>
    </xf>
    <xf numFmtId="0" fontId="2" fillId="11" borderId="6" xfId="3" applyFill="1" applyBorder="1" applyAlignment="1" applyProtection="1">
      <alignment horizontal="center"/>
    </xf>
    <xf numFmtId="0" fontId="0" fillId="11" borderId="0" xfId="0" applyFill="1"/>
    <xf numFmtId="0" fontId="7" fillId="11" borderId="0" xfId="0" applyFont="1" applyFill="1"/>
    <xf numFmtId="0" fontId="4" fillId="11" borderId="0" xfId="0" applyFont="1" applyFill="1" applyAlignment="1">
      <alignment horizontal="center"/>
    </xf>
    <xf numFmtId="164" fontId="5" fillId="11" borderId="0" xfId="0" applyNumberFormat="1" applyFont="1" applyFill="1"/>
    <xf numFmtId="165" fontId="5" fillId="11" borderId="0" xfId="0" applyNumberFormat="1" applyFont="1" applyFill="1"/>
    <xf numFmtId="165" fontId="7" fillId="11" borderId="0" xfId="0" applyNumberFormat="1" applyFont="1" applyFill="1"/>
    <xf numFmtId="164" fontId="8" fillId="11" borderId="0" xfId="0" applyNumberFormat="1" applyFont="1" applyFill="1"/>
    <xf numFmtId="164" fontId="3" fillId="11" borderId="0" xfId="0" applyNumberFormat="1" applyFont="1" applyFill="1"/>
    <xf numFmtId="166" fontId="7" fillId="11" borderId="0" xfId="0" applyNumberFormat="1" applyFont="1" applyFill="1"/>
    <xf numFmtId="10" fontId="5" fillId="11" borderId="0" xfId="2" applyNumberFormat="1" applyFont="1" applyFill="1" applyBorder="1" applyProtection="1"/>
    <xf numFmtId="166" fontId="5" fillId="11" borderId="0" xfId="0" applyNumberFormat="1" applyFont="1" applyFill="1"/>
    <xf numFmtId="44" fontId="0" fillId="11" borderId="0" xfId="0" applyNumberFormat="1" applyFill="1"/>
    <xf numFmtId="0" fontId="8" fillId="11" borderId="0" xfId="0" applyFont="1" applyFill="1" applyAlignment="1">
      <alignment horizontal="right"/>
    </xf>
    <xf numFmtId="0" fontId="3" fillId="11" borderId="0" xfId="0" applyFont="1" applyFill="1" applyAlignment="1">
      <alignment horizontal="right"/>
    </xf>
    <xf numFmtId="10" fontId="3" fillId="11" borderId="0" xfId="2" applyNumberFormat="1" applyFont="1" applyFill="1" applyBorder="1" applyProtection="1"/>
    <xf numFmtId="0" fontId="7" fillId="0" borderId="25" xfId="0" applyFont="1" applyBorder="1" applyAlignment="1">
      <alignment horizontal="right"/>
    </xf>
    <xf numFmtId="164" fontId="8" fillId="4" borderId="0" xfId="0" applyNumberFormat="1" applyFont="1" applyFill="1"/>
    <xf numFmtId="164" fontId="3" fillId="4" borderId="0" xfId="0" applyNumberFormat="1" applyFont="1" applyFill="1"/>
    <xf numFmtId="44" fontId="10" fillId="4" borderId="0" xfId="0" applyNumberFormat="1" applyFont="1" applyFill="1"/>
    <xf numFmtId="0" fontId="8" fillId="4" borderId="0" xfId="0" applyFont="1" applyFill="1"/>
    <xf numFmtId="14" fontId="8" fillId="0" borderId="45" xfId="0" applyNumberFormat="1" applyFont="1" applyBorder="1" applyAlignment="1" applyProtection="1">
      <alignment horizontal="center" vertical="center" wrapText="1"/>
      <protection locked="0"/>
    </xf>
    <xf numFmtId="164" fontId="3" fillId="4" borderId="19" xfId="0" applyNumberFormat="1" applyFont="1" applyFill="1" applyBorder="1"/>
    <xf numFmtId="44" fontId="0" fillId="4" borderId="0" xfId="0" applyNumberFormat="1" applyFill="1"/>
    <xf numFmtId="0" fontId="0" fillId="4" borderId="19" xfId="0" applyFill="1" applyBorder="1"/>
    <xf numFmtId="0" fontId="0" fillId="4" borderId="10" xfId="0" applyFill="1" applyBorder="1"/>
    <xf numFmtId="0" fontId="7" fillId="4" borderId="11" xfId="0" applyFont="1" applyFill="1" applyBorder="1" applyAlignment="1">
      <alignment horizontal="right"/>
    </xf>
    <xf numFmtId="0" fontId="7" fillId="4" borderId="12" xfId="0" applyFont="1" applyFill="1" applyBorder="1"/>
    <xf numFmtId="0" fontId="7" fillId="4" borderId="33" xfId="0" applyFont="1" applyFill="1" applyBorder="1"/>
    <xf numFmtId="0" fontId="0" fillId="4" borderId="10" xfId="0" applyFill="1" applyBorder="1" applyAlignment="1">
      <alignment horizontal="right"/>
    </xf>
    <xf numFmtId="0" fontId="8" fillId="4" borderId="15" xfId="0" applyFont="1" applyFill="1" applyBorder="1" applyAlignment="1">
      <alignment vertical="center"/>
    </xf>
    <xf numFmtId="0" fontId="8" fillId="4" borderId="17" xfId="0" applyFont="1" applyFill="1" applyBorder="1" applyAlignment="1">
      <alignment horizontal="right" vertical="center"/>
    </xf>
    <xf numFmtId="0" fontId="8" fillId="4" borderId="10" xfId="0" applyFont="1" applyFill="1" applyBorder="1" applyAlignment="1">
      <alignment vertical="center"/>
    </xf>
    <xf numFmtId="0" fontId="8" fillId="4" borderId="0" xfId="0" applyFont="1" applyFill="1" applyAlignment="1">
      <alignment horizontal="center"/>
    </xf>
    <xf numFmtId="164" fontId="8" fillId="4" borderId="0" xfId="0" applyNumberFormat="1" applyFont="1" applyFill="1" applyAlignment="1">
      <alignment horizontal="center"/>
    </xf>
    <xf numFmtId="164" fontId="8" fillId="4" borderId="19" xfId="0" applyNumberFormat="1" applyFont="1" applyFill="1" applyBorder="1" applyAlignment="1">
      <alignment horizontal="center"/>
    </xf>
    <xf numFmtId="0" fontId="12" fillId="9" borderId="6" xfId="0" applyFont="1" applyFill="1" applyBorder="1" applyAlignment="1">
      <alignment horizontal="left" vertical="top" wrapText="1"/>
    </xf>
    <xf numFmtId="0" fontId="12" fillId="9" borderId="6" xfId="0" applyFont="1" applyFill="1" applyBorder="1" applyAlignment="1">
      <alignment horizontal="center" vertical="top" wrapText="1"/>
    </xf>
    <xf numFmtId="0" fontId="11" fillId="9" borderId="6" xfId="0" applyFont="1" applyFill="1" applyBorder="1" applyAlignment="1">
      <alignment vertical="top" wrapText="1"/>
    </xf>
    <xf numFmtId="0" fontId="11" fillId="9" borderId="6" xfId="0" applyFont="1" applyFill="1" applyBorder="1" applyAlignment="1">
      <alignment horizontal="center" vertical="top" wrapText="1"/>
    </xf>
    <xf numFmtId="9" fontId="11" fillId="9" borderId="6" xfId="0" applyNumberFormat="1" applyFont="1" applyFill="1" applyBorder="1" applyAlignment="1">
      <alignment horizontal="center" vertical="top" wrapText="1"/>
    </xf>
    <xf numFmtId="10" fontId="11" fillId="9" borderId="6" xfId="0" applyNumberFormat="1" applyFont="1" applyFill="1" applyBorder="1" applyAlignment="1">
      <alignment horizontal="center" vertical="top" wrapText="1"/>
    </xf>
    <xf numFmtId="0" fontId="7" fillId="0" borderId="6" xfId="0" applyFont="1" applyBorder="1" applyAlignment="1">
      <alignment horizontal="center"/>
    </xf>
    <xf numFmtId="0" fontId="8" fillId="6" borderId="4" xfId="0" applyFont="1" applyFill="1" applyBorder="1" applyAlignment="1">
      <alignment horizontal="center"/>
    </xf>
    <xf numFmtId="0" fontId="7" fillId="0" borderId="7" xfId="0" applyFont="1" applyBorder="1" applyAlignment="1">
      <alignment horizontal="center"/>
    </xf>
    <xf numFmtId="0" fontId="8" fillId="6" borderId="6" xfId="0" applyFont="1" applyFill="1" applyBorder="1" applyAlignment="1">
      <alignment horizontal="center"/>
    </xf>
    <xf numFmtId="0" fontId="7" fillId="0" borderId="4" xfId="0" applyFont="1" applyBorder="1"/>
    <xf numFmtId="164" fontId="8" fillId="0" borderId="24" xfId="1" applyNumberFormat="1" applyFont="1" applyBorder="1" applyAlignment="1" applyProtection="1">
      <alignment horizontal="center" vertical="center" wrapText="1"/>
      <protection locked="0"/>
    </xf>
    <xf numFmtId="0" fontId="8" fillId="4" borderId="10" xfId="0" applyFont="1" applyFill="1" applyBorder="1" applyAlignment="1">
      <alignment horizontal="right" vertical="center"/>
    </xf>
    <xf numFmtId="0" fontId="8" fillId="0" borderId="52" xfId="0" applyFont="1" applyBorder="1" applyAlignment="1">
      <alignment horizontal="right" vertical="center"/>
    </xf>
    <xf numFmtId="1" fontId="8" fillId="11" borderId="6" xfId="0" applyNumberFormat="1" applyFont="1" applyFill="1" applyBorder="1" applyAlignment="1" applyProtection="1">
      <alignment horizontal="center" vertical="center" wrapText="1"/>
      <protection locked="0"/>
    </xf>
    <xf numFmtId="0" fontId="7" fillId="11" borderId="6" xfId="0" applyFont="1" applyFill="1" applyBorder="1" applyAlignment="1">
      <alignment vertical="center"/>
    </xf>
    <xf numFmtId="1" fontId="8" fillId="11" borderId="6" xfId="0" applyNumberFormat="1" applyFont="1" applyFill="1" applyBorder="1" applyAlignment="1">
      <alignment horizontal="center" vertical="center" wrapText="1"/>
    </xf>
    <xf numFmtId="1" fontId="8" fillId="11" borderId="6" xfId="0" applyNumberFormat="1" applyFont="1" applyFill="1" applyBorder="1" applyAlignment="1">
      <alignment horizontal="left" vertical="center" wrapText="1"/>
    </xf>
    <xf numFmtId="0" fontId="7" fillId="4" borderId="47" xfId="0" applyFont="1" applyFill="1" applyBorder="1" applyAlignment="1">
      <alignment horizontal="right"/>
    </xf>
    <xf numFmtId="0" fontId="8" fillId="8" borderId="10" xfId="0" applyFont="1" applyFill="1" applyBorder="1" applyAlignment="1">
      <alignment horizontal="right" vertical="center" wrapText="1"/>
    </xf>
    <xf numFmtId="0" fontId="8" fillId="12" borderId="0" xfId="0" applyFont="1" applyFill="1" applyAlignment="1">
      <alignment horizontal="right" vertical="center"/>
    </xf>
    <xf numFmtId="1" fontId="8" fillId="12" borderId="0" xfId="0" applyNumberFormat="1" applyFont="1" applyFill="1" applyAlignment="1">
      <alignment horizontal="center" vertical="center" wrapText="1"/>
    </xf>
    <xf numFmtId="1" fontId="8" fillId="12" borderId="19" xfId="0" applyNumberFormat="1" applyFont="1" applyFill="1" applyBorder="1" applyAlignment="1">
      <alignment horizontal="left" vertical="center" wrapText="1"/>
    </xf>
    <xf numFmtId="0" fontId="0" fillId="12" borderId="0" xfId="0" applyFill="1" applyAlignment="1">
      <alignment vertical="center"/>
    </xf>
    <xf numFmtId="0" fontId="0" fillId="12" borderId="0" xfId="0" applyFill="1"/>
    <xf numFmtId="0" fontId="0" fillId="12" borderId="19" xfId="0" applyFill="1" applyBorder="1"/>
    <xf numFmtId="0" fontId="8" fillId="4" borderId="39" xfId="0" applyFont="1" applyFill="1" applyBorder="1" applyAlignment="1">
      <alignment horizontal="right" vertical="center"/>
    </xf>
    <xf numFmtId="9" fontId="2" fillId="11" borderId="6" xfId="3" applyNumberFormat="1" applyFill="1" applyBorder="1" applyAlignment="1" applyProtection="1">
      <alignment horizontal="center"/>
    </xf>
    <xf numFmtId="44" fontId="8" fillId="11" borderId="3" xfId="0" applyNumberFormat="1" applyFont="1" applyFill="1" applyBorder="1"/>
    <xf numFmtId="44" fontId="8" fillId="11" borderId="5" xfId="0" applyNumberFormat="1" applyFont="1" applyFill="1" applyBorder="1"/>
    <xf numFmtId="0" fontId="8" fillId="11" borderId="4" xfId="0" applyFont="1" applyFill="1" applyBorder="1" applyAlignment="1">
      <alignment vertical="center"/>
    </xf>
    <xf numFmtId="0" fontId="0" fillId="11" borderId="5" xfId="0" applyFill="1" applyBorder="1" applyAlignment="1">
      <alignment horizontal="center"/>
    </xf>
    <xf numFmtId="0" fontId="2" fillId="11" borderId="4" xfId="3" applyFill="1" applyBorder="1" applyAlignment="1" applyProtection="1"/>
    <xf numFmtId="0" fontId="0" fillId="14" borderId="6" xfId="0" applyFill="1" applyBorder="1"/>
    <xf numFmtId="9" fontId="0" fillId="0" borderId="0" xfId="2" applyFont="1" applyBorder="1"/>
    <xf numFmtId="172" fontId="0" fillId="0" borderId="6" xfId="5" applyNumberFormat="1" applyFont="1" applyBorder="1"/>
    <xf numFmtId="14" fontId="0" fillId="0" borderId="6" xfId="0" applyNumberFormat="1" applyBorder="1" applyAlignment="1">
      <alignment horizontal="center"/>
    </xf>
    <xf numFmtId="0" fontId="8" fillId="8" borderId="10" xfId="0" applyFont="1" applyFill="1" applyBorder="1" applyAlignment="1">
      <alignment horizontal="right"/>
    </xf>
    <xf numFmtId="0" fontId="15" fillId="8" borderId="10" xfId="0" applyFont="1" applyFill="1" applyBorder="1" applyAlignment="1">
      <alignment horizontal="right"/>
    </xf>
    <xf numFmtId="0" fontId="18" fillId="5" borderId="40" xfId="0" applyFont="1" applyFill="1" applyBorder="1"/>
    <xf numFmtId="0" fontId="0" fillId="5" borderId="50" xfId="0" applyFill="1" applyBorder="1"/>
    <xf numFmtId="0" fontId="0" fillId="5" borderId="34" xfId="0" applyFill="1" applyBorder="1"/>
    <xf numFmtId="0" fontId="18" fillId="5" borderId="41" xfId="0" applyFont="1" applyFill="1" applyBorder="1"/>
    <xf numFmtId="0" fontId="18" fillId="5" borderId="46" xfId="0" applyFont="1" applyFill="1" applyBorder="1"/>
    <xf numFmtId="0" fontId="18" fillId="5" borderId="35" xfId="0" applyFont="1" applyFill="1" applyBorder="1"/>
    <xf numFmtId="0" fontId="0" fillId="0" borderId="54" xfId="0" applyBorder="1" applyAlignment="1">
      <alignment horizontal="center"/>
    </xf>
    <xf numFmtId="0" fontId="18" fillId="5" borderId="41" xfId="0" applyFont="1" applyFill="1" applyBorder="1" applyAlignment="1">
      <alignment horizontal="center"/>
    </xf>
    <xf numFmtId="0" fontId="0" fillId="0" borderId="53" xfId="0" quotePrefix="1" applyBorder="1" applyAlignment="1">
      <alignment horizontal="center" wrapText="1"/>
    </xf>
    <xf numFmtId="0" fontId="0" fillId="11" borderId="40" xfId="0" applyFill="1" applyBorder="1"/>
    <xf numFmtId="0" fontId="0" fillId="11" borderId="50" xfId="0" applyFill="1" applyBorder="1"/>
    <xf numFmtId="0" fontId="0" fillId="11" borderId="46" xfId="0" applyFill="1" applyBorder="1"/>
    <xf numFmtId="0" fontId="0" fillId="11" borderId="35" xfId="0" applyFill="1" applyBorder="1"/>
    <xf numFmtId="0" fontId="2" fillId="11" borderId="41" xfId="3" applyFill="1" applyBorder="1" applyAlignment="1" applyProtection="1"/>
    <xf numFmtId="9" fontId="2" fillId="11" borderId="46" xfId="3" applyNumberFormat="1" applyFill="1" applyBorder="1" applyProtection="1"/>
    <xf numFmtId="0" fontId="0" fillId="11" borderId="41" xfId="0" applyFill="1" applyBorder="1"/>
    <xf numFmtId="0" fontId="16" fillId="12" borderId="0" xfId="0" applyFont="1" applyFill="1" applyAlignment="1">
      <alignment horizontal="left" vertical="center"/>
    </xf>
    <xf numFmtId="44" fontId="7" fillId="4" borderId="0" xfId="1" applyFont="1" applyFill="1" applyBorder="1" applyAlignment="1">
      <alignment horizontal="center" vertical="center"/>
    </xf>
    <xf numFmtId="44" fontId="7" fillId="4" borderId="19" xfId="1" applyFont="1" applyFill="1" applyBorder="1" applyAlignment="1">
      <alignment horizontal="center" vertical="center"/>
    </xf>
    <xf numFmtId="0" fontId="0" fillId="15" borderId="55" xfId="0" applyFill="1" applyBorder="1"/>
    <xf numFmtId="44" fontId="0" fillId="15" borderId="60" xfId="1" applyFont="1" applyFill="1" applyBorder="1"/>
    <xf numFmtId="0" fontId="0" fillId="15" borderId="56" xfId="0" applyFill="1" applyBorder="1"/>
    <xf numFmtId="14" fontId="8" fillId="0" borderId="3" xfId="0" applyNumberFormat="1" applyFont="1" applyBorder="1" applyAlignment="1" applyProtection="1">
      <alignment horizontal="center" vertical="center" wrapText="1"/>
      <protection locked="0"/>
    </xf>
    <xf numFmtId="164" fontId="8" fillId="0" borderId="5" xfId="1" applyNumberFormat="1" applyFont="1" applyBorder="1" applyAlignment="1" applyProtection="1">
      <alignment horizontal="left" vertical="center" wrapText="1"/>
      <protection locked="0"/>
    </xf>
    <xf numFmtId="9" fontId="8" fillId="0" borderId="5" xfId="2" applyFont="1" applyBorder="1" applyAlignment="1" applyProtection="1">
      <alignment horizontal="center" vertical="center" wrapText="1"/>
      <protection locked="0"/>
    </xf>
    <xf numFmtId="167" fontId="8" fillId="0" borderId="5" xfId="0" applyNumberFormat="1" applyFont="1" applyBorder="1" applyAlignment="1" applyProtection="1">
      <alignment horizontal="center" vertical="center" wrapText="1"/>
      <protection locked="0"/>
    </xf>
    <xf numFmtId="167" fontId="8" fillId="0" borderId="14" xfId="0" applyNumberFormat="1" applyFont="1" applyBorder="1" applyAlignment="1" applyProtection="1">
      <alignment horizontal="center" vertical="center" wrapText="1"/>
      <protection locked="0"/>
    </xf>
    <xf numFmtId="14" fontId="8" fillId="0" borderId="14" xfId="0" applyNumberFormat="1" applyFont="1" applyBorder="1" applyAlignment="1" applyProtection="1">
      <alignment horizontal="center" vertical="center" wrapText="1"/>
      <protection locked="0"/>
    </xf>
    <xf numFmtId="0" fontId="8" fillId="8" borderId="7" xfId="0" applyFont="1" applyFill="1" applyBorder="1" applyAlignment="1">
      <alignment horizontal="right" vertical="center" wrapText="1"/>
    </xf>
    <xf numFmtId="0" fontId="17" fillId="0" borderId="6" xfId="0" applyFont="1" applyBorder="1" applyAlignment="1">
      <alignment horizontal="right" vertical="center"/>
    </xf>
    <xf numFmtId="168" fontId="7" fillId="0" borderId="6" xfId="2" applyNumberFormat="1" applyFont="1" applyFill="1" applyBorder="1"/>
    <xf numFmtId="9" fontId="7" fillId="0" borderId="6" xfId="2" applyFont="1" applyFill="1" applyBorder="1" applyAlignment="1" applyProtection="1"/>
    <xf numFmtId="44" fontId="7" fillId="0" borderId="5" xfId="1" applyFont="1" applyFill="1" applyBorder="1" applyAlignment="1"/>
    <xf numFmtId="9" fontId="23" fillId="0" borderId="6" xfId="2" applyFont="1" applyBorder="1" applyAlignment="1" applyProtection="1"/>
    <xf numFmtId="44" fontId="23" fillId="0" borderId="6" xfId="0" applyNumberFormat="1" applyFont="1" applyBorder="1"/>
    <xf numFmtId="10" fontId="11" fillId="9" borderId="6" xfId="2" applyNumberFormat="1" applyFont="1" applyFill="1" applyBorder="1" applyAlignment="1">
      <alignment horizontal="center" vertical="top" wrapText="1"/>
    </xf>
    <xf numFmtId="0" fontId="29" fillId="0" borderId="0" xfId="0" applyFont="1" applyAlignment="1">
      <alignment wrapText="1"/>
    </xf>
    <xf numFmtId="0" fontId="29" fillId="0" borderId="6" xfId="0" applyFont="1" applyBorder="1"/>
    <xf numFmtId="0" fontId="29" fillId="0" borderId="0" xfId="0" applyFont="1"/>
    <xf numFmtId="0" fontId="29" fillId="0" borderId="62" xfId="0" applyFont="1" applyBorder="1"/>
    <xf numFmtId="0" fontId="29" fillId="0" borderId="63" xfId="0" applyFont="1" applyBorder="1"/>
    <xf numFmtId="0" fontId="29" fillId="0" borderId="46" xfId="0" applyFont="1" applyBorder="1"/>
    <xf numFmtId="14" fontId="29" fillId="0" borderId="0" xfId="0" applyNumberFormat="1" applyFont="1"/>
    <xf numFmtId="14" fontId="29" fillId="0" borderId="6" xfId="0" applyNumberFormat="1" applyFont="1" applyBorder="1"/>
    <xf numFmtId="9" fontId="29" fillId="0" borderId="0" xfId="2" applyFont="1" applyFill="1" applyAlignment="1">
      <alignment wrapText="1"/>
    </xf>
    <xf numFmtId="164" fontId="29" fillId="0" borderId="0" xfId="1" applyNumberFormat="1" applyFont="1" applyFill="1" applyAlignment="1">
      <alignment wrapText="1"/>
    </xf>
    <xf numFmtId="164" fontId="28" fillId="20" borderId="1" xfId="9" applyNumberFormat="1" applyAlignment="1">
      <alignment wrapText="1"/>
    </xf>
    <xf numFmtId="164" fontId="29" fillId="0" borderId="64" xfId="1" applyNumberFormat="1" applyFont="1" applyFill="1" applyBorder="1" applyAlignment="1">
      <alignment wrapText="1"/>
    </xf>
    <xf numFmtId="164" fontId="29" fillId="0" borderId="63" xfId="1" applyNumberFormat="1" applyFont="1" applyFill="1" applyBorder="1" applyAlignment="1">
      <alignment wrapText="1"/>
    </xf>
    <xf numFmtId="0" fontId="28" fillId="20" borderId="1" xfId="9" applyAlignment="1">
      <alignment wrapText="1"/>
    </xf>
    <xf numFmtId="9" fontId="28" fillId="20" borderId="1" xfId="9" applyNumberFormat="1" applyAlignment="1">
      <alignment wrapText="1"/>
    </xf>
    <xf numFmtId="0" fontId="22" fillId="3" borderId="0" xfId="0" quotePrefix="1" applyFont="1" applyFill="1"/>
    <xf numFmtId="0" fontId="22" fillId="3" borderId="0" xfId="0" applyFont="1" applyFill="1"/>
    <xf numFmtId="0" fontId="22" fillId="0" borderId="0" xfId="0" applyFont="1"/>
    <xf numFmtId="14" fontId="22" fillId="0" borderId="0" xfId="0" applyNumberFormat="1" applyFont="1"/>
    <xf numFmtId="9" fontId="22" fillId="0" borderId="0" xfId="2" applyFont="1" applyFill="1"/>
    <xf numFmtId="164" fontId="22" fillId="0" borderId="0" xfId="1" applyNumberFormat="1" applyFont="1" applyFill="1"/>
    <xf numFmtId="164" fontId="22" fillId="3" borderId="0" xfId="8" applyNumberFormat="1" applyFont="1" applyFill="1"/>
    <xf numFmtId="164" fontId="0" fillId="3" borderId="0" xfId="1" applyNumberFormat="1" applyFont="1" applyFill="1"/>
    <xf numFmtId="9" fontId="0" fillId="3" borderId="0" xfId="2" applyFont="1" applyFill="1"/>
    <xf numFmtId="0" fontId="22" fillId="3" borderId="0" xfId="1" applyNumberFormat="1" applyFont="1" applyFill="1"/>
    <xf numFmtId="10" fontId="0" fillId="11" borderId="0" xfId="2" applyNumberFormat="1" applyFont="1" applyFill="1"/>
    <xf numFmtId="0" fontId="17" fillId="0" borderId="61" xfId="0" applyFont="1" applyBorder="1" applyAlignment="1">
      <alignment horizontal="right" vertical="center"/>
    </xf>
    <xf numFmtId="0" fontId="15" fillId="0" borderId="2" xfId="0" applyFont="1" applyBorder="1" applyAlignment="1">
      <alignment horizontal="right" vertical="center"/>
    </xf>
    <xf numFmtId="164" fontId="15" fillId="0" borderId="3" xfId="1" applyNumberFormat="1" applyFont="1" applyBorder="1" applyAlignment="1" applyProtection="1">
      <alignment horizontal="left" vertical="center" wrapText="1"/>
      <protection locked="0"/>
    </xf>
    <xf numFmtId="0" fontId="15" fillId="4" borderId="10" xfId="0" applyFont="1" applyFill="1" applyBorder="1" applyAlignment="1">
      <alignment horizontal="right" vertical="center"/>
    </xf>
    <xf numFmtId="0" fontId="15" fillId="4" borderId="0" xfId="0" applyFont="1" applyFill="1" applyAlignment="1" applyProtection="1">
      <alignment horizontal="left" vertical="center" wrapText="1"/>
      <protection locked="0"/>
    </xf>
    <xf numFmtId="164" fontId="15" fillId="0" borderId="3" xfId="1" applyNumberFormat="1" applyFont="1" applyBorder="1" applyAlignment="1" applyProtection="1">
      <alignment horizontal="center" vertical="center" wrapText="1"/>
      <protection locked="0"/>
    </xf>
    <xf numFmtId="0" fontId="15" fillId="0" borderId="4" xfId="0" applyFont="1" applyBorder="1" applyAlignment="1">
      <alignment horizontal="right" vertical="center"/>
    </xf>
    <xf numFmtId="164" fontId="15" fillId="0" borderId="5" xfId="1" applyNumberFormat="1" applyFont="1" applyBorder="1" applyAlignment="1" applyProtection="1">
      <alignment horizontal="center" vertical="center" wrapText="1"/>
      <protection locked="0"/>
    </xf>
    <xf numFmtId="0" fontId="23" fillId="0" borderId="4" xfId="0" applyFont="1" applyBorder="1" applyAlignment="1">
      <alignment horizontal="right"/>
    </xf>
    <xf numFmtId="9" fontId="15" fillId="0" borderId="5" xfId="2" applyFont="1" applyBorder="1" applyAlignment="1" applyProtection="1">
      <alignment horizontal="center" vertical="center" wrapText="1"/>
      <protection locked="0"/>
    </xf>
    <xf numFmtId="0" fontId="23" fillId="0" borderId="20" xfId="0" applyFont="1" applyBorder="1" applyAlignment="1">
      <alignment horizontal="right"/>
    </xf>
    <xf numFmtId="167" fontId="15" fillId="0" borderId="14" xfId="0" applyNumberFormat="1" applyFont="1" applyBorder="1" applyAlignment="1" applyProtection="1">
      <alignment horizontal="center" vertical="center" wrapText="1"/>
      <protection locked="0"/>
    </xf>
    <xf numFmtId="0" fontId="23" fillId="4" borderId="7" xfId="0" applyFont="1" applyFill="1" applyBorder="1" applyAlignment="1">
      <alignment horizontal="right"/>
    </xf>
    <xf numFmtId="0" fontId="23" fillId="4" borderId="9" xfId="0" applyFont="1" applyFill="1" applyBorder="1" applyAlignment="1">
      <alignment horizontal="center"/>
    </xf>
    <xf numFmtId="0" fontId="22" fillId="4" borderId="10" xfId="0" applyFont="1" applyFill="1" applyBorder="1"/>
    <xf numFmtId="0" fontId="22" fillId="4" borderId="0" xfId="0" applyFont="1" applyFill="1"/>
    <xf numFmtId="0" fontId="23" fillId="0" borderId="25" xfId="0" applyFont="1" applyBorder="1" applyAlignment="1">
      <alignment horizontal="right"/>
    </xf>
    <xf numFmtId="44" fontId="15" fillId="0" borderId="24" xfId="1" applyFont="1" applyBorder="1" applyAlignment="1" applyProtection="1">
      <alignment horizontal="center" vertical="center" wrapText="1"/>
      <protection locked="0"/>
    </xf>
    <xf numFmtId="164" fontId="15" fillId="7" borderId="25" xfId="0" applyNumberFormat="1" applyFont="1" applyFill="1" applyBorder="1" applyAlignment="1">
      <alignment horizontal="right"/>
    </xf>
    <xf numFmtId="44" fontId="15" fillId="7" borderId="24" xfId="0" applyNumberFormat="1" applyFont="1" applyFill="1" applyBorder="1"/>
    <xf numFmtId="0" fontId="0" fillId="0" borderId="41" xfId="0" quotePrefix="1" applyBorder="1" applyAlignment="1">
      <alignment horizontal="left" vertical="center" wrapText="1"/>
    </xf>
    <xf numFmtId="0" fontId="0" fillId="0" borderId="46" xfId="0" quotePrefix="1" applyBorder="1" applyAlignment="1">
      <alignment horizontal="left" vertical="center" wrapText="1"/>
    </xf>
    <xf numFmtId="0" fontId="0" fillId="0" borderId="35" xfId="0" quotePrefix="1" applyBorder="1" applyAlignment="1">
      <alignment horizontal="left" vertical="center" wrapText="1"/>
    </xf>
    <xf numFmtId="0" fontId="0" fillId="0" borderId="12" xfId="0" applyBorder="1" applyAlignment="1">
      <alignment horizontal="left" vertical="center"/>
    </xf>
    <xf numFmtId="0" fontId="0" fillId="0" borderId="33" xfId="0" applyBorder="1" applyAlignment="1">
      <alignment horizontal="left" vertical="center"/>
    </xf>
    <xf numFmtId="0" fontId="0" fillId="0" borderId="54" xfId="0" applyBorder="1" applyAlignment="1">
      <alignment horizontal="center" vertical="center" wrapText="1"/>
    </xf>
    <xf numFmtId="0" fontId="0" fillId="0" borderId="46" xfId="0" applyBorder="1" applyAlignment="1">
      <alignment horizontal="left" vertical="center" wrapText="1"/>
    </xf>
    <xf numFmtId="0" fontId="0" fillId="0" borderId="35" xfId="0" applyBorder="1" applyAlignment="1">
      <alignment horizontal="left" vertical="center" wrapText="1"/>
    </xf>
    <xf numFmtId="0" fontId="0" fillId="0" borderId="41" xfId="0" quotePrefix="1" applyBorder="1" applyAlignment="1">
      <alignment horizontal="left"/>
    </xf>
    <xf numFmtId="0" fontId="0" fillId="0" borderId="46" xfId="0" quotePrefix="1" applyBorder="1" applyAlignment="1">
      <alignment horizontal="left"/>
    </xf>
    <xf numFmtId="0" fontId="0" fillId="0" borderId="35" xfId="0" quotePrefix="1" applyBorder="1" applyAlignment="1">
      <alignment horizontal="left"/>
    </xf>
    <xf numFmtId="0" fontId="0" fillId="0" borderId="54" xfId="0" quotePrefix="1" applyBorder="1" applyAlignment="1">
      <alignment horizontal="center" vertical="center" wrapText="1"/>
    </xf>
    <xf numFmtId="0" fontId="0" fillId="0" borderId="46" xfId="0" applyBorder="1" applyAlignment="1">
      <alignment horizontal="left" wrapText="1"/>
    </xf>
    <xf numFmtId="0" fontId="0" fillId="0" borderId="35" xfId="0" applyBorder="1" applyAlignment="1">
      <alignment horizontal="left" wrapText="1"/>
    </xf>
    <xf numFmtId="0" fontId="0" fillId="0" borderId="46" xfId="0" applyBorder="1" applyAlignment="1">
      <alignment horizontal="left"/>
    </xf>
    <xf numFmtId="0" fontId="0" fillId="0" borderId="35" xfId="0" applyBorder="1" applyAlignment="1">
      <alignment horizontal="left"/>
    </xf>
    <xf numFmtId="0" fontId="0" fillId="0" borderId="54" xfId="0" applyBorder="1" applyAlignment="1">
      <alignment horizontal="center" vertical="center"/>
    </xf>
    <xf numFmtId="0" fontId="0" fillId="0" borderId="54" xfId="0" quotePrefix="1" applyBorder="1" applyAlignment="1">
      <alignment horizontal="center" vertical="center"/>
    </xf>
    <xf numFmtId="0" fontId="17" fillId="13" borderId="15" xfId="0" applyFont="1" applyFill="1" applyBorder="1" applyAlignment="1">
      <alignment horizontal="left" vertical="top" wrapText="1"/>
    </xf>
    <xf numFmtId="0" fontId="17" fillId="13" borderId="16" xfId="0" applyFont="1" applyFill="1" applyBorder="1" applyAlignment="1">
      <alignment horizontal="left" vertical="top" wrapText="1"/>
    </xf>
    <xf numFmtId="0" fontId="17" fillId="13" borderId="18" xfId="0" applyFont="1" applyFill="1" applyBorder="1" applyAlignment="1">
      <alignment horizontal="left" vertical="top" wrapText="1"/>
    </xf>
    <xf numFmtId="0" fontId="17" fillId="13" borderId="10" xfId="0" applyFont="1" applyFill="1" applyBorder="1" applyAlignment="1">
      <alignment horizontal="left" vertical="top" wrapText="1"/>
    </xf>
    <xf numFmtId="0" fontId="17" fillId="13" borderId="0" xfId="0" applyFont="1" applyFill="1" applyAlignment="1">
      <alignment horizontal="left" vertical="top" wrapText="1"/>
    </xf>
    <xf numFmtId="0" fontId="17" fillId="13" borderId="19" xfId="0" applyFont="1" applyFill="1" applyBorder="1" applyAlignment="1">
      <alignment horizontal="left" vertical="top" wrapText="1"/>
    </xf>
    <xf numFmtId="0" fontId="17" fillId="13" borderId="11" xfId="0" applyFont="1" applyFill="1" applyBorder="1" applyAlignment="1">
      <alignment horizontal="left" vertical="top" wrapText="1"/>
    </xf>
    <xf numFmtId="0" fontId="17" fillId="13" borderId="12" xfId="0" applyFont="1" applyFill="1" applyBorder="1" applyAlignment="1">
      <alignment horizontal="left" vertical="top" wrapText="1"/>
    </xf>
    <xf numFmtId="0" fontId="17" fillId="13" borderId="33" xfId="0" applyFont="1" applyFill="1" applyBorder="1" applyAlignment="1">
      <alignment horizontal="left" vertical="top" wrapText="1"/>
    </xf>
    <xf numFmtId="0" fontId="8" fillId="0" borderId="55" xfId="0" applyFont="1" applyBorder="1" applyAlignment="1">
      <alignment horizontal="right" vertical="center"/>
    </xf>
    <xf numFmtId="0" fontId="8" fillId="0" borderId="56" xfId="0" applyFont="1" applyBorder="1" applyAlignment="1">
      <alignment horizontal="right" vertical="center"/>
    </xf>
    <xf numFmtId="164" fontId="25" fillId="0" borderId="61" xfId="4" applyNumberFormat="1" applyFont="1" applyBorder="1" applyAlignment="1" applyProtection="1">
      <alignment horizontal="center" vertical="center" wrapText="1"/>
      <protection locked="0"/>
    </xf>
    <xf numFmtId="164" fontId="7" fillId="0" borderId="61" xfId="0" applyNumberFormat="1" applyFont="1" applyBorder="1" applyAlignment="1">
      <alignment horizontal="center" vertical="center"/>
    </xf>
    <xf numFmtId="0" fontId="17" fillId="0" borderId="61" xfId="0" applyFont="1" applyBorder="1" applyAlignment="1">
      <alignment horizontal="right" vertical="center"/>
    </xf>
    <xf numFmtId="9" fontId="26" fillId="17" borderId="6" xfId="2" applyFont="1" applyFill="1" applyBorder="1" applyAlignment="1" applyProtection="1">
      <alignment horizontal="center" vertical="center" wrapText="1"/>
      <protection locked="0"/>
    </xf>
    <xf numFmtId="164" fontId="25" fillId="17" borderId="6" xfId="4" applyNumberFormat="1" applyFont="1" applyFill="1" applyBorder="1" applyAlignment="1" applyProtection="1">
      <alignment horizontal="center" vertical="center" wrapText="1"/>
      <protection locked="0"/>
    </xf>
    <xf numFmtId="0" fontId="17" fillId="0" borderId="6" xfId="0" applyFont="1" applyBorder="1" applyAlignment="1">
      <alignment horizontal="right" vertical="center" wrapText="1"/>
    </xf>
    <xf numFmtId="0" fontId="7" fillId="8" borderId="0" xfId="0" applyFont="1" applyFill="1" applyAlignment="1">
      <alignment horizontal="center" vertical="center"/>
    </xf>
    <xf numFmtId="0" fontId="16" fillId="12" borderId="0" xfId="0" applyFont="1" applyFill="1" applyAlignment="1">
      <alignment horizontal="left" vertical="center" wrapText="1"/>
    </xf>
    <xf numFmtId="0" fontId="16" fillId="12" borderId="19" xfId="0" applyFont="1" applyFill="1" applyBorder="1" applyAlignment="1">
      <alignment horizontal="left" vertical="center" wrapText="1"/>
    </xf>
    <xf numFmtId="0" fontId="7" fillId="0" borderId="7" xfId="0" applyFont="1" applyBorder="1" applyAlignment="1">
      <alignment horizontal="center"/>
    </xf>
    <xf numFmtId="0" fontId="7" fillId="0" borderId="9" xfId="0" applyFont="1" applyBorder="1" applyAlignment="1">
      <alignment horizontal="center"/>
    </xf>
    <xf numFmtId="44" fontId="7" fillId="0" borderId="7" xfId="1" applyFont="1" applyBorder="1" applyAlignment="1">
      <alignment horizontal="center"/>
    </xf>
    <xf numFmtId="44" fontId="7" fillId="0" borderId="9" xfId="1" applyFont="1" applyBorder="1" applyAlignment="1">
      <alignment horizontal="center"/>
    </xf>
    <xf numFmtId="164" fontId="7" fillId="0" borderId="7" xfId="1" applyNumberFormat="1" applyFont="1" applyBorder="1" applyAlignment="1">
      <alignment horizontal="center"/>
    </xf>
    <xf numFmtId="164" fontId="7" fillId="0" borderId="9" xfId="1" applyNumberFormat="1" applyFont="1" applyBorder="1" applyAlignment="1">
      <alignment horizontal="center"/>
    </xf>
    <xf numFmtId="164" fontId="8" fillId="0" borderId="7" xfId="0" applyNumberFormat="1" applyFont="1" applyBorder="1" applyAlignment="1">
      <alignment horizontal="center"/>
    </xf>
    <xf numFmtId="164" fontId="8" fillId="0" borderId="9" xfId="0" applyNumberFormat="1" applyFont="1" applyBorder="1" applyAlignment="1">
      <alignment horizontal="center"/>
    </xf>
    <xf numFmtId="0" fontId="23" fillId="8" borderId="0" xfId="0" applyFont="1" applyFill="1" applyAlignment="1">
      <alignment horizontal="center"/>
    </xf>
    <xf numFmtId="0" fontId="22" fillId="8" borderId="0" xfId="0" applyFont="1" applyFill="1" applyAlignment="1">
      <alignment horizontal="center"/>
    </xf>
    <xf numFmtId="0" fontId="16" fillId="12" borderId="0" xfId="0" applyFont="1" applyFill="1" applyAlignment="1">
      <alignment horizontal="left"/>
    </xf>
    <xf numFmtId="0" fontId="16" fillId="12" borderId="19" xfId="0" applyFont="1" applyFill="1" applyBorder="1" applyAlignment="1">
      <alignment horizontal="left"/>
    </xf>
    <xf numFmtId="0" fontId="7" fillId="8" borderId="8"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44" fontId="7" fillId="0" borderId="7" xfId="1" applyFont="1" applyBorder="1" applyAlignment="1">
      <alignment horizontal="center" vertical="center"/>
    </xf>
    <xf numFmtId="44" fontId="7" fillId="0" borderId="9" xfId="1" applyFont="1" applyBorder="1" applyAlignment="1">
      <alignment horizontal="center" vertical="center"/>
    </xf>
    <xf numFmtId="0" fontId="8" fillId="0" borderId="55" xfId="0" applyFont="1" applyBorder="1" applyAlignment="1">
      <alignment horizontal="right" vertical="top"/>
    </xf>
    <xf numFmtId="0" fontId="8" fillId="0" borderId="56" xfId="0" applyFont="1" applyBorder="1" applyAlignment="1">
      <alignment horizontal="right" vertical="top"/>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48" xfId="0" applyFont="1" applyBorder="1" applyAlignment="1">
      <alignment horizontal="right" vertical="center" wrapText="1"/>
    </xf>
    <xf numFmtId="0" fontId="8" fillId="0" borderId="49" xfId="0" applyFont="1" applyBorder="1" applyAlignment="1">
      <alignment horizontal="right" vertical="center" wrapText="1"/>
    </xf>
    <xf numFmtId="0" fontId="6" fillId="4" borderId="0" xfId="4" applyFill="1" applyBorder="1" applyAlignment="1" applyProtection="1">
      <alignment horizontal="center"/>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7" xfId="0" applyFont="1" applyBorder="1" applyAlignment="1">
      <alignment horizontal="right" vertical="center"/>
    </xf>
    <xf numFmtId="0" fontId="8" fillId="0" borderId="21" xfId="0" applyFont="1" applyBorder="1" applyAlignment="1">
      <alignment horizontal="right" vertical="center"/>
    </xf>
    <xf numFmtId="0" fontId="7" fillId="8" borderId="0" xfId="0" applyFont="1" applyFill="1" applyAlignment="1">
      <alignment horizontal="center"/>
    </xf>
    <xf numFmtId="0" fontId="8" fillId="10" borderId="36" xfId="0" applyFont="1" applyFill="1" applyBorder="1" applyAlignment="1">
      <alignment horizontal="right"/>
    </xf>
    <xf numFmtId="0" fontId="8" fillId="10" borderId="26" xfId="0" applyFont="1" applyFill="1" applyBorder="1" applyAlignment="1">
      <alignment horizontal="right"/>
    </xf>
    <xf numFmtId="164" fontId="8" fillId="7" borderId="28" xfId="0" applyNumberFormat="1" applyFont="1" applyFill="1" applyBorder="1" applyAlignment="1">
      <alignment horizontal="center"/>
    </xf>
    <xf numFmtId="164" fontId="8" fillId="7" borderId="29" xfId="0" applyNumberFormat="1" applyFont="1" applyFill="1" applyBorder="1" applyAlignment="1">
      <alignment horizontal="center"/>
    </xf>
    <xf numFmtId="164" fontId="10" fillId="7" borderId="25" xfId="0" applyNumberFormat="1" applyFont="1" applyFill="1" applyBorder="1" applyAlignment="1">
      <alignment horizontal="right"/>
    </xf>
    <xf numFmtId="164" fontId="10" fillId="7" borderId="23" xfId="0" applyNumberFormat="1" applyFont="1" applyFill="1" applyBorder="1" applyAlignment="1">
      <alignment horizontal="right"/>
    </xf>
    <xf numFmtId="44" fontId="10" fillId="7" borderId="23" xfId="0" applyNumberFormat="1" applyFont="1" applyFill="1" applyBorder="1" applyAlignment="1">
      <alignment horizontal="center"/>
    </xf>
    <xf numFmtId="44" fontId="10" fillId="7" borderId="24" xfId="0" applyNumberFormat="1" applyFont="1" applyFill="1" applyBorder="1" applyAlignment="1">
      <alignment horizontal="center"/>
    </xf>
    <xf numFmtId="0" fontId="7" fillId="8" borderId="12"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6" fillId="0" borderId="7" xfId="4"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7" fillId="8" borderId="0" xfId="0" applyFont="1" applyFill="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4" xfId="0" applyFont="1" applyBorder="1" applyAlignment="1">
      <alignment horizontal="right" vertical="center" wrapText="1"/>
    </xf>
    <xf numFmtId="0" fontId="8" fillId="0" borderId="6" xfId="0" applyFont="1" applyBorder="1" applyAlignment="1">
      <alignment horizontal="right" vertical="center" wrapText="1"/>
    </xf>
    <xf numFmtId="0" fontId="8" fillId="0" borderId="40"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168" fontId="8" fillId="0" borderId="41" xfId="2" applyNumberFormat="1" applyFont="1" applyBorder="1" applyAlignment="1" applyProtection="1">
      <alignment horizontal="center" vertical="center" wrapText="1"/>
      <protection locked="0"/>
    </xf>
    <xf numFmtId="168" fontId="8" fillId="0" borderId="35" xfId="2" applyNumberFormat="1"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2" xfId="0" applyFont="1" applyBorder="1" applyAlignment="1">
      <alignment horizontal="right" vertical="center" wrapText="1"/>
    </xf>
    <xf numFmtId="0" fontId="8" fillId="0" borderId="27" xfId="0" applyFont="1" applyBorder="1" applyAlignment="1">
      <alignment horizontal="right" vertical="center" wrapText="1"/>
    </xf>
    <xf numFmtId="0" fontId="8" fillId="0" borderId="7" xfId="0" applyFont="1" applyBorder="1" applyAlignment="1">
      <alignment horizontal="right"/>
    </xf>
    <xf numFmtId="0" fontId="8" fillId="0" borderId="8" xfId="0" applyFont="1" applyBorder="1" applyAlignment="1">
      <alignment horizontal="right"/>
    </xf>
    <xf numFmtId="0" fontId="16" fillId="18" borderId="10" xfId="0" applyFont="1" applyFill="1" applyBorder="1" applyAlignment="1">
      <alignment horizontal="center" vertical="center" wrapText="1"/>
    </xf>
    <xf numFmtId="0" fontId="16" fillId="18" borderId="0" xfId="0" applyFont="1" applyFill="1" applyAlignment="1">
      <alignment horizontal="center" vertical="center" wrapText="1"/>
    </xf>
    <xf numFmtId="0" fontId="16" fillId="18" borderId="19" xfId="0" applyFont="1" applyFill="1" applyBorder="1" applyAlignment="1">
      <alignment horizontal="center" vertical="center" wrapText="1"/>
    </xf>
    <xf numFmtId="0" fontId="7" fillId="0" borderId="41" xfId="0" applyFont="1" applyBorder="1" applyAlignment="1">
      <alignment horizontal="right"/>
    </xf>
    <xf numFmtId="0" fontId="7" fillId="0" borderId="46" xfId="0" applyFont="1" applyBorder="1" applyAlignment="1">
      <alignment horizontal="right"/>
    </xf>
    <xf numFmtId="0" fontId="7" fillId="0" borderId="44" xfId="0" applyFont="1" applyBorder="1" applyAlignment="1">
      <alignment horizontal="right"/>
    </xf>
    <xf numFmtId="0" fontId="7" fillId="0" borderId="4" xfId="0" applyFont="1" applyBorder="1" applyAlignment="1">
      <alignment horizontal="right"/>
    </xf>
    <xf numFmtId="0" fontId="7" fillId="0" borderId="6" xfId="0" applyFont="1" applyBorder="1" applyAlignment="1">
      <alignment horizontal="right"/>
    </xf>
    <xf numFmtId="0" fontId="7" fillId="0" borderId="30" xfId="0" applyFont="1" applyBorder="1" applyAlignment="1">
      <alignment horizontal="right"/>
    </xf>
    <xf numFmtId="0" fontId="7" fillId="0" borderId="31" xfId="0" applyFont="1" applyBorder="1" applyAlignment="1">
      <alignment horizontal="right"/>
    </xf>
    <xf numFmtId="164" fontId="7" fillId="0" borderId="6" xfId="1" applyNumberFormat="1" applyFont="1" applyBorder="1" applyAlignment="1">
      <alignment horizontal="center"/>
    </xf>
    <xf numFmtId="164" fontId="7" fillId="0" borderId="5" xfId="1" applyNumberFormat="1" applyFont="1" applyBorder="1" applyAlignment="1">
      <alignment horizontal="center"/>
    </xf>
    <xf numFmtId="164" fontId="7" fillId="0" borderId="27" xfId="0" applyNumberFormat="1" applyFont="1" applyBorder="1" applyAlignment="1">
      <alignment horizontal="center"/>
    </xf>
    <xf numFmtId="164" fontId="7" fillId="0" borderId="3" xfId="0" applyNumberFormat="1" applyFont="1" applyBorder="1" applyAlignment="1">
      <alignment horizontal="center"/>
    </xf>
    <xf numFmtId="164" fontId="8" fillId="7" borderId="20" xfId="0" applyNumberFormat="1" applyFont="1" applyFill="1" applyBorder="1" applyAlignment="1">
      <alignment horizontal="right"/>
    </xf>
    <xf numFmtId="164" fontId="8" fillId="7" borderId="28" xfId="0" applyNumberFormat="1" applyFont="1" applyFill="1" applyBorder="1" applyAlignment="1">
      <alignment horizontal="right"/>
    </xf>
    <xf numFmtId="164" fontId="7" fillId="0" borderId="6" xfId="1" applyNumberFormat="1" applyFont="1" applyFill="1" applyBorder="1" applyAlignment="1" applyProtection="1">
      <alignment horizontal="center"/>
    </xf>
    <xf numFmtId="164" fontId="7" fillId="0" borderId="5" xfId="1" applyNumberFormat="1" applyFont="1" applyFill="1" applyBorder="1" applyAlignment="1" applyProtection="1">
      <alignment horizontal="center"/>
    </xf>
    <xf numFmtId="164" fontId="7" fillId="0" borderId="31" xfId="1" applyNumberFormat="1" applyFont="1" applyBorder="1" applyAlignment="1">
      <alignment horizontal="center"/>
    </xf>
    <xf numFmtId="164" fontId="7" fillId="0" borderId="32" xfId="1" applyNumberFormat="1" applyFont="1" applyBorder="1" applyAlignment="1">
      <alignment horizontal="center"/>
    </xf>
    <xf numFmtId="0" fontId="7" fillId="0" borderId="40" xfId="0" applyFont="1" applyBorder="1" applyAlignment="1">
      <alignment horizontal="right"/>
    </xf>
    <xf numFmtId="0" fontId="7" fillId="0" borderId="50" xfId="0" applyFont="1" applyBorder="1" applyAlignment="1">
      <alignment horizontal="right"/>
    </xf>
    <xf numFmtId="0" fontId="7" fillId="0" borderId="51" xfId="0" applyFont="1" applyBorder="1" applyAlignment="1">
      <alignment horizontal="right"/>
    </xf>
    <xf numFmtId="0" fontId="8" fillId="6" borderId="43" xfId="0" applyFont="1" applyFill="1" applyBorder="1" applyAlignment="1">
      <alignment horizontal="center"/>
    </xf>
    <xf numFmtId="0" fontId="8" fillId="6" borderId="44" xfId="0" applyFont="1"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164" fontId="8" fillId="11" borderId="27" xfId="0" applyNumberFormat="1" applyFont="1" applyFill="1" applyBorder="1" applyAlignment="1">
      <alignment horizontal="center"/>
    </xf>
    <xf numFmtId="164" fontId="8" fillId="11" borderId="6" xfId="0" applyNumberFormat="1" applyFont="1" applyFill="1" applyBorder="1" applyAlignment="1">
      <alignment horizontal="center"/>
    </xf>
    <xf numFmtId="0" fontId="8" fillId="11" borderId="6" xfId="0" applyFont="1" applyFill="1" applyBorder="1" applyAlignment="1">
      <alignment horizontal="center"/>
    </xf>
    <xf numFmtId="164" fontId="7" fillId="0" borderId="6" xfId="0" applyNumberFormat="1" applyFont="1" applyBorder="1" applyAlignment="1">
      <alignment horizontal="center"/>
    </xf>
    <xf numFmtId="164" fontId="7" fillId="0" borderId="5" xfId="0" applyNumberFormat="1" applyFont="1" applyBorder="1" applyAlignment="1">
      <alignment horizontal="center"/>
    </xf>
    <xf numFmtId="0" fontId="0" fillId="11" borderId="6" xfId="0" applyFill="1" applyBorder="1" applyAlignment="1">
      <alignment horizontal="center"/>
    </xf>
    <xf numFmtId="0" fontId="7" fillId="0" borderId="41" xfId="0" quotePrefix="1" applyFont="1" applyBorder="1" applyAlignment="1">
      <alignment horizontal="left"/>
    </xf>
    <xf numFmtId="0" fontId="7" fillId="0" borderId="46" xfId="0" quotePrefix="1" applyFont="1" applyBorder="1" applyAlignment="1">
      <alignment horizontal="left"/>
    </xf>
    <xf numFmtId="0" fontId="7" fillId="0" borderId="35" xfId="0" quotePrefix="1" applyFont="1" applyBorder="1" applyAlignment="1">
      <alignment horizontal="left"/>
    </xf>
    <xf numFmtId="0" fontId="0" fillId="4" borderId="0" xfId="0" applyFill="1" applyAlignment="1">
      <alignment horizontal="center"/>
    </xf>
    <xf numFmtId="0" fontId="0" fillId="11" borderId="43" xfId="0" applyFill="1" applyBorder="1" applyAlignment="1">
      <alignment horizontal="center"/>
    </xf>
    <xf numFmtId="0" fontId="0" fillId="11" borderId="46" xfId="0" applyFill="1" applyBorder="1" applyAlignment="1">
      <alignment horizontal="center"/>
    </xf>
    <xf numFmtId="0" fontId="0" fillId="11" borderId="44" xfId="0" applyFill="1" applyBorder="1" applyAlignment="1">
      <alignment horizontal="center"/>
    </xf>
    <xf numFmtId="0" fontId="7" fillId="13" borderId="41" xfId="0" quotePrefix="1" applyFont="1" applyFill="1" applyBorder="1" applyAlignment="1">
      <alignment horizontal="left"/>
    </xf>
    <xf numFmtId="0" fontId="7" fillId="13" borderId="46" xfId="0" quotePrefix="1" applyFont="1" applyFill="1" applyBorder="1" applyAlignment="1">
      <alignment horizontal="left"/>
    </xf>
    <xf numFmtId="0" fontId="7" fillId="13" borderId="35" xfId="0" quotePrefix="1" applyFont="1" applyFill="1" applyBorder="1" applyAlignment="1">
      <alignment horizontal="left"/>
    </xf>
    <xf numFmtId="0" fontId="21" fillId="14" borderId="57" xfId="0" quotePrefix="1" applyFont="1" applyFill="1" applyBorder="1" applyAlignment="1">
      <alignment horizontal="left"/>
    </xf>
    <xf numFmtId="0" fontId="21" fillId="14" borderId="58" xfId="0" quotePrefix="1" applyFont="1" applyFill="1" applyBorder="1" applyAlignment="1">
      <alignment horizontal="left"/>
    </xf>
    <xf numFmtId="0" fontId="21" fillId="14" borderId="59" xfId="0" quotePrefix="1" applyFont="1" applyFill="1" applyBorder="1" applyAlignment="1">
      <alignment horizontal="left"/>
    </xf>
    <xf numFmtId="0" fontId="7" fillId="4" borderId="11" xfId="0" applyFont="1" applyFill="1" applyBorder="1" applyAlignment="1">
      <alignment horizontal="center"/>
    </xf>
    <xf numFmtId="0" fontId="7" fillId="4" borderId="33" xfId="0" applyFont="1" applyFill="1" applyBorder="1" applyAlignment="1">
      <alignment horizontal="center"/>
    </xf>
    <xf numFmtId="0" fontId="23" fillId="8" borderId="0" xfId="4" applyFont="1" applyFill="1" applyBorder="1" applyAlignment="1" applyProtection="1">
      <alignment horizontal="center" vertical="center"/>
    </xf>
    <xf numFmtId="0" fontId="7" fillId="8" borderId="0" xfId="0" applyFont="1" applyFill="1" applyAlignment="1" applyProtection="1">
      <alignment horizontal="center" vertical="center"/>
      <protection locked="0"/>
    </xf>
    <xf numFmtId="0" fontId="8" fillId="8" borderId="55" xfId="0" applyFont="1" applyFill="1" applyBorder="1" applyAlignment="1">
      <alignment horizontal="right" vertical="center"/>
    </xf>
    <xf numFmtId="0" fontId="8" fillId="8" borderId="56" xfId="0" applyFont="1" applyFill="1" applyBorder="1" applyAlignment="1">
      <alignment horizontal="right" vertical="center"/>
    </xf>
    <xf numFmtId="44" fontId="8" fillId="0" borderId="43" xfId="0" applyNumberFormat="1" applyFont="1" applyBorder="1" applyAlignment="1">
      <alignment horizontal="center"/>
    </xf>
    <xf numFmtId="44" fontId="8" fillId="0" borderId="35" xfId="0" applyNumberFormat="1" applyFont="1" applyBorder="1" applyAlignment="1">
      <alignment horizontal="center"/>
    </xf>
    <xf numFmtId="0" fontId="8" fillId="0" borderId="43" xfId="0" applyFont="1" applyBorder="1" applyAlignment="1">
      <alignment horizontal="right"/>
    </xf>
    <xf numFmtId="0" fontId="8" fillId="0" borderId="46" xfId="0" applyFont="1" applyBorder="1" applyAlignment="1">
      <alignment horizontal="right"/>
    </xf>
    <xf numFmtId="0" fontId="8" fillId="0" borderId="44" xfId="0" applyFont="1" applyBorder="1" applyAlignment="1">
      <alignment horizontal="right"/>
    </xf>
    <xf numFmtId="0" fontId="8" fillId="0" borderId="6" xfId="0" applyFont="1" applyBorder="1" applyAlignment="1">
      <alignment horizontal="right"/>
    </xf>
    <xf numFmtId="0" fontId="8" fillId="4" borderId="11" xfId="0" applyFont="1" applyFill="1" applyBorder="1" applyAlignment="1">
      <alignment horizontal="right" vertical="center"/>
    </xf>
    <xf numFmtId="0" fontId="8" fillId="4" borderId="38" xfId="0" applyFont="1" applyFill="1" applyBorder="1" applyAlignment="1">
      <alignment horizontal="right" vertical="center"/>
    </xf>
    <xf numFmtId="0" fontId="8" fillId="4" borderId="10" xfId="0" applyFont="1" applyFill="1" applyBorder="1" applyAlignment="1">
      <alignment horizontal="right" vertical="center"/>
    </xf>
    <xf numFmtId="0" fontId="8" fillId="4" borderId="39" xfId="0" applyFont="1" applyFill="1" applyBorder="1" applyAlignment="1">
      <alignment horizontal="right" vertical="center"/>
    </xf>
    <xf numFmtId="0" fontId="16" fillId="12" borderId="16" xfId="0" applyFont="1" applyFill="1" applyBorder="1" applyAlignment="1" applyProtection="1">
      <alignment horizontal="left" vertical="center" wrapText="1"/>
      <protection locked="0"/>
    </xf>
    <xf numFmtId="0" fontId="16" fillId="12" borderId="18" xfId="0" applyFont="1" applyFill="1" applyBorder="1" applyAlignment="1" applyProtection="1">
      <alignment horizontal="left" vertical="center" wrapText="1"/>
      <protection locked="0"/>
    </xf>
    <xf numFmtId="0" fontId="16" fillId="12" borderId="12" xfId="0" applyFont="1" applyFill="1" applyBorder="1" applyAlignment="1" applyProtection="1">
      <alignment horizontal="left" vertical="center" wrapText="1"/>
      <protection locked="0"/>
    </xf>
    <xf numFmtId="0" fontId="16" fillId="12" borderId="33" xfId="0" applyFont="1" applyFill="1" applyBorder="1" applyAlignment="1" applyProtection="1">
      <alignment horizontal="left" vertical="center" wrapText="1"/>
      <protection locked="0"/>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44" fontId="7" fillId="16" borderId="30" xfId="1" applyFont="1" applyFill="1" applyBorder="1" applyAlignment="1">
      <alignment horizontal="right"/>
    </xf>
    <xf numFmtId="44" fontId="7" fillId="16" borderId="32" xfId="1" applyFont="1" applyFill="1" applyBorder="1" applyAlignment="1">
      <alignment horizontal="right"/>
    </xf>
    <xf numFmtId="44" fontId="7" fillId="16" borderId="40" xfId="1" applyFont="1" applyFill="1" applyBorder="1" applyAlignment="1" applyProtection="1">
      <alignment horizontal="right"/>
    </xf>
    <xf numFmtId="44" fontId="7" fillId="16" borderId="34" xfId="1" applyFont="1" applyFill="1" applyBorder="1" applyAlignment="1" applyProtection="1">
      <alignment horizontal="right"/>
    </xf>
    <xf numFmtId="44" fontId="7" fillId="16" borderId="41" xfId="1" applyFont="1" applyFill="1" applyBorder="1" applyAlignment="1" applyProtection="1">
      <alignment horizontal="right"/>
    </xf>
    <xf numFmtId="44" fontId="7" fillId="16" borderId="35" xfId="1" applyFont="1" applyFill="1" applyBorder="1" applyAlignment="1" applyProtection="1">
      <alignment horizontal="right"/>
    </xf>
    <xf numFmtId="44" fontId="7" fillId="16" borderId="4" xfId="1" applyFont="1" applyFill="1" applyBorder="1" applyAlignment="1" applyProtection="1">
      <alignment horizontal="right"/>
    </xf>
    <xf numFmtId="44" fontId="7" fillId="16" borderId="5" xfId="1" applyFont="1" applyFill="1" applyBorder="1" applyAlignment="1" applyProtection="1">
      <alignment horizontal="right"/>
    </xf>
    <xf numFmtId="44" fontId="7" fillId="0" borderId="4" xfId="1" applyFont="1" applyFill="1" applyBorder="1" applyAlignment="1">
      <alignment horizontal="right"/>
    </xf>
    <xf numFmtId="44" fontId="7" fillId="0" borderId="5" xfId="1" applyFont="1" applyFill="1" applyBorder="1" applyAlignment="1">
      <alignment horizontal="right"/>
    </xf>
    <xf numFmtId="44" fontId="7" fillId="0" borderId="40" xfId="1" applyFont="1" applyFill="1" applyBorder="1" applyAlignment="1" applyProtection="1">
      <alignment horizontal="right"/>
    </xf>
    <xf numFmtId="44" fontId="7" fillId="0" borderId="34" xfId="1" applyFont="1" applyFill="1" applyBorder="1" applyAlignment="1" applyProtection="1">
      <alignment horizontal="right"/>
    </xf>
    <xf numFmtId="44" fontId="7" fillId="0" borderId="41" xfId="1" applyFont="1" applyFill="1" applyBorder="1" applyAlignment="1" applyProtection="1">
      <alignment horizontal="right"/>
    </xf>
    <xf numFmtId="44" fontId="7" fillId="0" borderId="35" xfId="1" applyFont="1" applyFill="1" applyBorder="1" applyAlignment="1" applyProtection="1">
      <alignment horizontal="right"/>
    </xf>
    <xf numFmtId="44" fontId="7" fillId="0" borderId="4" xfId="1" applyFont="1" applyFill="1" applyBorder="1" applyAlignment="1" applyProtection="1">
      <alignment horizontal="right"/>
    </xf>
    <xf numFmtId="44" fontId="7" fillId="0" borderId="5" xfId="1" applyFont="1" applyFill="1" applyBorder="1" applyAlignment="1" applyProtection="1">
      <alignment horizontal="right"/>
    </xf>
    <xf numFmtId="44" fontId="7" fillId="16" borderId="4" xfId="1" applyFont="1" applyFill="1" applyBorder="1" applyAlignment="1">
      <alignment horizontal="right"/>
    </xf>
    <xf numFmtId="44" fontId="7" fillId="16" borderId="5" xfId="1" applyFont="1" applyFill="1" applyBorder="1" applyAlignment="1">
      <alignment horizontal="right"/>
    </xf>
    <xf numFmtId="44" fontId="7" fillId="0" borderId="30" xfId="1" applyFont="1" applyBorder="1" applyAlignment="1">
      <alignment horizontal="right"/>
    </xf>
    <xf numFmtId="44" fontId="7" fillId="0" borderId="32" xfId="1" applyFont="1" applyBorder="1" applyAlignment="1">
      <alignment horizontal="right"/>
    </xf>
    <xf numFmtId="44" fontId="7" fillId="0" borderId="4" xfId="1" applyFont="1" applyBorder="1" applyAlignment="1">
      <alignment horizontal="right"/>
    </xf>
    <xf numFmtId="44" fontId="7" fillId="0" borderId="5" xfId="1" applyFont="1" applyBorder="1" applyAlignment="1">
      <alignment horizontal="right"/>
    </xf>
    <xf numFmtId="0" fontId="11" fillId="9" borderId="6" xfId="0" applyFont="1" applyFill="1" applyBorder="1" applyAlignment="1">
      <alignment horizontal="center" vertical="top"/>
    </xf>
  </cellXfs>
  <cellStyles count="10">
    <cellStyle name="Calculation" xfId="9" builtinId="22"/>
    <cellStyle name="Comma" xfId="5" builtinId="3"/>
    <cellStyle name="Currency" xfId="1" builtinId="4"/>
    <cellStyle name="Good" xfId="8" builtinId="26"/>
    <cellStyle name="Hyperlink" xfId="4" builtinId="8"/>
    <cellStyle name="Input" xfId="3" builtinId="20"/>
    <cellStyle name="Normal" xfId="0" builtinId="0"/>
    <cellStyle name="Normal 11" xfId="7" xr:uid="{5865B31B-2825-4D52-B916-ECE7B16E6F18}"/>
    <cellStyle name="Normal 4" xfId="6" xr:uid="{AA484B79-BBF2-4CC1-A0E9-80D758625838}"/>
    <cellStyle name="Percent" xfId="2" builtinId="5"/>
  </cellStyles>
  <dxfs count="49">
    <dxf>
      <fill>
        <patternFill>
          <bgColor theme="5" tint="0.79998168889431442"/>
        </patternFill>
      </fill>
    </dxf>
    <dxf>
      <fill>
        <patternFill>
          <bgColor theme="5" tint="0.79998168889431442"/>
        </patternFill>
      </fill>
    </dxf>
    <dxf>
      <font>
        <color theme="9" tint="-0.24994659260841701"/>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9" tint="-0.24994659260841701"/>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zoomScale="110" zoomScaleNormal="110" workbookViewId="0">
      <selection activeCell="L15" sqref="L15"/>
    </sheetView>
  </sheetViews>
  <sheetFormatPr defaultColWidth="9.140625" defaultRowHeight="15" x14ac:dyDescent="0.25"/>
  <cols>
    <col min="1" max="1" width="33.140625" style="25" customWidth="1"/>
    <col min="2" max="10" width="9.140625" style="25" customWidth="1"/>
    <col min="11" max="16384" width="9.140625" style="25"/>
  </cols>
  <sheetData>
    <row r="1" spans="1:10" x14ac:dyDescent="0.25">
      <c r="A1" s="135" t="s">
        <v>78</v>
      </c>
      <c r="B1" s="136"/>
      <c r="C1" s="136"/>
      <c r="D1" s="136"/>
      <c r="E1" s="136"/>
      <c r="F1" s="136"/>
      <c r="G1" s="136"/>
      <c r="H1" s="136"/>
      <c r="I1" s="136"/>
      <c r="J1" s="137"/>
    </row>
    <row r="2" spans="1:10" x14ac:dyDescent="0.25">
      <c r="A2" s="217" t="s">
        <v>106</v>
      </c>
      <c r="B2" s="218"/>
      <c r="C2" s="218"/>
      <c r="D2" s="218"/>
      <c r="E2" s="218"/>
      <c r="F2" s="218"/>
      <c r="G2" s="218"/>
      <c r="H2" s="218"/>
      <c r="I2" s="218"/>
      <c r="J2" s="219"/>
    </row>
    <row r="3" spans="1:10" x14ac:dyDescent="0.25">
      <c r="A3" s="217"/>
      <c r="B3" s="218"/>
      <c r="C3" s="218"/>
      <c r="D3" s="218"/>
      <c r="E3" s="218"/>
      <c r="F3" s="218"/>
      <c r="G3" s="218"/>
      <c r="H3" s="218"/>
      <c r="I3" s="218"/>
      <c r="J3" s="219"/>
    </row>
    <row r="4" spans="1:10" x14ac:dyDescent="0.25">
      <c r="A4" s="217"/>
      <c r="B4" s="218"/>
      <c r="C4" s="218"/>
      <c r="D4" s="218"/>
      <c r="E4" s="218"/>
      <c r="F4" s="218"/>
      <c r="G4" s="218"/>
      <c r="H4" s="218"/>
      <c r="I4" s="218"/>
      <c r="J4" s="219"/>
    </row>
    <row r="5" spans="1:10" x14ac:dyDescent="0.25">
      <c r="A5" s="217" t="s">
        <v>154</v>
      </c>
      <c r="B5" s="218"/>
      <c r="C5" s="218"/>
      <c r="D5" s="218"/>
      <c r="E5" s="218"/>
      <c r="F5" s="218"/>
      <c r="G5" s="218"/>
      <c r="H5" s="218"/>
      <c r="I5" s="218"/>
      <c r="J5" s="219"/>
    </row>
    <row r="6" spans="1:10" ht="36.75" customHeight="1" x14ac:dyDescent="0.25">
      <c r="A6" s="217"/>
      <c r="B6" s="218"/>
      <c r="C6" s="218"/>
      <c r="D6" s="218"/>
      <c r="E6" s="218"/>
      <c r="F6" s="218"/>
      <c r="G6" s="218"/>
      <c r="H6" s="218"/>
      <c r="I6" s="218"/>
      <c r="J6" s="219"/>
    </row>
    <row r="7" spans="1:10" x14ac:dyDescent="0.25">
      <c r="A7" s="217" t="s">
        <v>107</v>
      </c>
      <c r="B7" s="218"/>
      <c r="C7" s="218"/>
      <c r="D7" s="218"/>
      <c r="E7" s="218"/>
      <c r="F7" s="218"/>
      <c r="G7" s="218"/>
      <c r="H7" s="218"/>
      <c r="I7" s="218"/>
      <c r="J7" s="219"/>
    </row>
    <row r="8" spans="1:10" x14ac:dyDescent="0.25">
      <c r="A8" s="217"/>
      <c r="B8" s="218"/>
      <c r="C8" s="218"/>
      <c r="D8" s="218"/>
      <c r="E8" s="218"/>
      <c r="F8" s="218"/>
      <c r="G8" s="218"/>
      <c r="H8" s="218"/>
      <c r="I8" s="218"/>
      <c r="J8" s="219"/>
    </row>
    <row r="9" spans="1:10" x14ac:dyDescent="0.25">
      <c r="A9" s="217" t="s">
        <v>108</v>
      </c>
      <c r="B9" s="218"/>
      <c r="C9" s="218"/>
      <c r="D9" s="218"/>
      <c r="E9" s="218"/>
      <c r="F9" s="218"/>
      <c r="G9" s="218"/>
      <c r="H9" s="218"/>
      <c r="I9" s="218"/>
      <c r="J9" s="219"/>
    </row>
    <row r="10" spans="1:10" x14ac:dyDescent="0.25">
      <c r="A10" s="217"/>
      <c r="B10" s="218"/>
      <c r="C10" s="218"/>
      <c r="D10" s="218"/>
      <c r="E10" s="218"/>
      <c r="F10" s="218"/>
      <c r="G10" s="218"/>
      <c r="H10" s="218"/>
      <c r="I10" s="218"/>
      <c r="J10" s="219"/>
    </row>
    <row r="11" spans="1:10" x14ac:dyDescent="0.25">
      <c r="A11" s="225" t="s">
        <v>109</v>
      </c>
      <c r="B11" s="226"/>
      <c r="C11" s="226"/>
      <c r="D11" s="226"/>
      <c r="E11" s="226"/>
      <c r="F11" s="226"/>
      <c r="G11" s="226"/>
      <c r="H11" s="226"/>
      <c r="I11" s="226"/>
      <c r="J11" s="227"/>
    </row>
    <row r="12" spans="1:10" x14ac:dyDescent="0.25">
      <c r="A12" s="138" t="s">
        <v>79</v>
      </c>
      <c r="B12" s="139"/>
      <c r="C12" s="139"/>
      <c r="D12" s="139"/>
      <c r="E12" s="139"/>
      <c r="F12" s="139"/>
      <c r="G12" s="139"/>
      <c r="H12" s="139"/>
      <c r="I12" s="139"/>
      <c r="J12" s="140"/>
    </row>
    <row r="13" spans="1:10" x14ac:dyDescent="0.25">
      <c r="A13" s="222" t="s">
        <v>80</v>
      </c>
      <c r="B13" s="223" t="s">
        <v>166</v>
      </c>
      <c r="C13" s="223"/>
      <c r="D13" s="223"/>
      <c r="E13" s="223"/>
      <c r="F13" s="223"/>
      <c r="G13" s="223"/>
      <c r="H13" s="223"/>
      <c r="I13" s="223"/>
      <c r="J13" s="224"/>
    </row>
    <row r="14" spans="1:10" ht="78" customHeight="1" x14ac:dyDescent="0.25">
      <c r="A14" s="222"/>
      <c r="B14" s="223"/>
      <c r="C14" s="223"/>
      <c r="D14" s="223"/>
      <c r="E14" s="223"/>
      <c r="F14" s="223"/>
      <c r="G14" s="223"/>
      <c r="H14" s="223"/>
      <c r="I14" s="223"/>
      <c r="J14" s="224"/>
    </row>
    <row r="15" spans="1:10" x14ac:dyDescent="0.25">
      <c r="A15" s="222" t="s">
        <v>81</v>
      </c>
      <c r="B15" s="223" t="s">
        <v>165</v>
      </c>
      <c r="C15" s="223"/>
      <c r="D15" s="223"/>
      <c r="E15" s="223"/>
      <c r="F15" s="223"/>
      <c r="G15" s="223"/>
      <c r="H15" s="223"/>
      <c r="I15" s="223"/>
      <c r="J15" s="224"/>
    </row>
    <row r="16" spans="1:10" ht="77.25" customHeight="1" x14ac:dyDescent="0.25">
      <c r="A16" s="222"/>
      <c r="B16" s="223"/>
      <c r="C16" s="223"/>
      <c r="D16" s="223"/>
      <c r="E16" s="223"/>
      <c r="F16" s="223"/>
      <c r="G16" s="223"/>
      <c r="H16" s="223"/>
      <c r="I16" s="223"/>
      <c r="J16" s="224"/>
    </row>
    <row r="17" spans="1:10" x14ac:dyDescent="0.25">
      <c r="A17" s="141" t="s">
        <v>82</v>
      </c>
      <c r="B17" s="231" t="s">
        <v>83</v>
      </c>
      <c r="C17" s="231"/>
      <c r="D17" s="231"/>
      <c r="E17" s="231"/>
      <c r="F17" s="231"/>
      <c r="G17" s="231"/>
      <c r="H17" s="231"/>
      <c r="I17" s="231"/>
      <c r="J17" s="232"/>
    </row>
    <row r="18" spans="1:10" x14ac:dyDescent="0.25">
      <c r="A18" s="233" t="s">
        <v>84</v>
      </c>
      <c r="B18" s="229" t="s">
        <v>85</v>
      </c>
      <c r="C18" s="229"/>
      <c r="D18" s="229"/>
      <c r="E18" s="229"/>
      <c r="F18" s="229"/>
      <c r="G18" s="229"/>
      <c r="H18" s="229"/>
      <c r="I18" s="229"/>
      <c r="J18" s="230"/>
    </row>
    <row r="19" spans="1:10" x14ac:dyDescent="0.25">
      <c r="A19" s="233"/>
      <c r="B19" s="229"/>
      <c r="C19" s="229"/>
      <c r="D19" s="229"/>
      <c r="E19" s="229"/>
      <c r="F19" s="229"/>
      <c r="G19" s="229"/>
      <c r="H19" s="229"/>
      <c r="I19" s="229"/>
      <c r="J19" s="230"/>
    </row>
    <row r="20" spans="1:10" x14ac:dyDescent="0.25">
      <c r="A20" s="233"/>
      <c r="B20" s="229"/>
      <c r="C20" s="229"/>
      <c r="D20" s="229"/>
      <c r="E20" s="229"/>
      <c r="F20" s="229"/>
      <c r="G20" s="229"/>
      <c r="H20" s="229"/>
      <c r="I20" s="229"/>
      <c r="J20" s="230"/>
    </row>
    <row r="21" spans="1:10" ht="15" customHeight="1" x14ac:dyDescent="0.25">
      <c r="A21" s="233" t="s">
        <v>86</v>
      </c>
      <c r="B21" s="229" t="s">
        <v>167</v>
      </c>
      <c r="C21" s="229"/>
      <c r="D21" s="229"/>
      <c r="E21" s="229"/>
      <c r="F21" s="229"/>
      <c r="G21" s="229"/>
      <c r="H21" s="229"/>
      <c r="I21" s="229"/>
      <c r="J21" s="230"/>
    </row>
    <row r="22" spans="1:10" x14ac:dyDescent="0.25">
      <c r="A22" s="233"/>
      <c r="B22" s="229"/>
      <c r="C22" s="229"/>
      <c r="D22" s="229"/>
      <c r="E22" s="229"/>
      <c r="F22" s="229"/>
      <c r="G22" s="229"/>
      <c r="H22" s="229"/>
      <c r="I22" s="229"/>
      <c r="J22" s="230"/>
    </row>
    <row r="23" spans="1:10" x14ac:dyDescent="0.25">
      <c r="A23" s="233"/>
      <c r="B23" s="229"/>
      <c r="C23" s="229"/>
      <c r="D23" s="229"/>
      <c r="E23" s="229"/>
      <c r="F23" s="229"/>
      <c r="G23" s="229"/>
      <c r="H23" s="229"/>
      <c r="I23" s="229"/>
      <c r="J23" s="230"/>
    </row>
    <row r="24" spans="1:10" ht="15" customHeight="1" x14ac:dyDescent="0.25">
      <c r="A24" s="234" t="s">
        <v>103</v>
      </c>
      <c r="B24" s="229" t="s">
        <v>87</v>
      </c>
      <c r="C24" s="229"/>
      <c r="D24" s="229"/>
      <c r="E24" s="229"/>
      <c r="F24" s="229"/>
      <c r="G24" s="229"/>
      <c r="H24" s="229"/>
      <c r="I24" s="229"/>
      <c r="J24" s="230"/>
    </row>
    <row r="25" spans="1:10" x14ac:dyDescent="0.25">
      <c r="A25" s="234"/>
      <c r="B25" s="229"/>
      <c r="C25" s="229"/>
      <c r="D25" s="229"/>
      <c r="E25" s="229"/>
      <c r="F25" s="229"/>
      <c r="G25" s="229"/>
      <c r="H25" s="229"/>
      <c r="I25" s="229"/>
      <c r="J25" s="230"/>
    </row>
    <row r="26" spans="1:10" x14ac:dyDescent="0.25">
      <c r="A26" s="234"/>
      <c r="B26" s="229"/>
      <c r="C26" s="229"/>
      <c r="D26" s="229"/>
      <c r="E26" s="229"/>
      <c r="F26" s="229"/>
      <c r="G26" s="229"/>
      <c r="H26" s="229"/>
      <c r="I26" s="229"/>
      <c r="J26" s="230"/>
    </row>
    <row r="27" spans="1:10" ht="15" customHeight="1" x14ac:dyDescent="0.25">
      <c r="A27" s="234" t="s">
        <v>104</v>
      </c>
      <c r="B27" s="229" t="s">
        <v>88</v>
      </c>
      <c r="C27" s="229"/>
      <c r="D27" s="229"/>
      <c r="E27" s="229"/>
      <c r="F27" s="229"/>
      <c r="G27" s="229"/>
      <c r="H27" s="229"/>
      <c r="I27" s="229"/>
      <c r="J27" s="230"/>
    </row>
    <row r="28" spans="1:10" x14ac:dyDescent="0.25">
      <c r="A28" s="234"/>
      <c r="B28" s="229"/>
      <c r="C28" s="229"/>
      <c r="D28" s="229"/>
      <c r="E28" s="229"/>
      <c r="F28" s="229"/>
      <c r="G28" s="229"/>
      <c r="H28" s="229"/>
      <c r="I28" s="229"/>
      <c r="J28" s="230"/>
    </row>
    <row r="29" spans="1:10" x14ac:dyDescent="0.25">
      <c r="A29" s="142" t="s">
        <v>89</v>
      </c>
      <c r="B29" s="139"/>
      <c r="C29" s="139"/>
      <c r="D29" s="139"/>
      <c r="E29" s="139"/>
      <c r="F29" s="139"/>
      <c r="G29" s="139"/>
      <c r="H29" s="139"/>
      <c r="I29" s="139"/>
      <c r="J29" s="140"/>
    </row>
    <row r="30" spans="1:10" x14ac:dyDescent="0.25">
      <c r="A30" s="228" t="s">
        <v>105</v>
      </c>
      <c r="B30" s="231" t="s">
        <v>90</v>
      </c>
      <c r="C30" s="231"/>
      <c r="D30" s="231"/>
      <c r="E30" s="231"/>
      <c r="F30" s="231"/>
      <c r="G30" s="231"/>
      <c r="H30" s="231"/>
      <c r="I30" s="231"/>
      <c r="J30" s="232"/>
    </row>
    <row r="31" spans="1:10" x14ac:dyDescent="0.25">
      <c r="A31" s="228"/>
      <c r="B31" s="231" t="s">
        <v>155</v>
      </c>
      <c r="C31" s="231"/>
      <c r="D31" s="231"/>
      <c r="E31" s="231"/>
      <c r="F31" s="231"/>
      <c r="G31" s="231"/>
      <c r="H31" s="231"/>
      <c r="I31" s="231"/>
      <c r="J31" s="232"/>
    </row>
    <row r="32" spans="1:10" x14ac:dyDescent="0.25">
      <c r="A32" s="228"/>
      <c r="B32" s="231" t="s">
        <v>156</v>
      </c>
      <c r="C32" s="231"/>
      <c r="D32" s="231"/>
      <c r="E32" s="231"/>
      <c r="F32" s="231"/>
      <c r="G32" s="231"/>
      <c r="H32" s="231"/>
      <c r="I32" s="231"/>
      <c r="J32" s="232"/>
    </row>
    <row r="33" spans="1:10" x14ac:dyDescent="0.25">
      <c r="A33" s="142" t="s">
        <v>91</v>
      </c>
      <c r="B33" s="139"/>
      <c r="C33" s="139"/>
      <c r="D33" s="139"/>
      <c r="E33" s="139"/>
      <c r="F33" s="139"/>
      <c r="G33" s="139"/>
      <c r="H33" s="139"/>
      <c r="I33" s="139"/>
      <c r="J33" s="140"/>
    </row>
    <row r="34" spans="1:10" ht="45" customHeight="1" thickBot="1" x14ac:dyDescent="0.3">
      <c r="A34" s="143" t="s">
        <v>112</v>
      </c>
      <c r="B34" s="220" t="s">
        <v>92</v>
      </c>
      <c r="C34" s="220"/>
      <c r="D34" s="220"/>
      <c r="E34" s="220"/>
      <c r="F34" s="220"/>
      <c r="G34" s="220"/>
      <c r="H34" s="220"/>
      <c r="I34" s="220"/>
      <c r="J34" s="221"/>
    </row>
  </sheetData>
  <sheetProtection algorithmName="SHA-512" hashValue="5RXCis/wGwIn4nFTR/eerNkVqF1OhjEd9BQyXgUx+TfQcb2eq8mu0M5cs6LCK9vM+bod3sQ2nEA0wJMRvNxzmA==" saltValue="sLvty9pwQS5Rf0vhSZXikw==" spinCount="100000" sheet="1" objects="1" scenarios="1"/>
  <mergeCells count="23">
    <mergeCell ref="B31:J31"/>
    <mergeCell ref="B32:J32"/>
    <mergeCell ref="A21:A23"/>
    <mergeCell ref="B21:J23"/>
    <mergeCell ref="A24:A26"/>
    <mergeCell ref="A27:A28"/>
    <mergeCell ref="B30:J30"/>
    <mergeCell ref="A5:J6"/>
    <mergeCell ref="B34:J34"/>
    <mergeCell ref="A13:A14"/>
    <mergeCell ref="B13:J14"/>
    <mergeCell ref="A2:J4"/>
    <mergeCell ref="A7:J8"/>
    <mergeCell ref="A9:J10"/>
    <mergeCell ref="A11:J11"/>
    <mergeCell ref="A30:A32"/>
    <mergeCell ref="B24:J26"/>
    <mergeCell ref="B27:J28"/>
    <mergeCell ref="A15:A16"/>
    <mergeCell ref="B15:J16"/>
    <mergeCell ref="B17:J17"/>
    <mergeCell ref="A18:A20"/>
    <mergeCell ref="B18:J20"/>
  </mergeCells>
  <pageMargins left="0.7" right="0.7" top="0.75" bottom="0.7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
  <sheetViews>
    <sheetView tabSelected="1" topLeftCell="A22" zoomScale="90" zoomScaleNormal="90" zoomScaleSheetLayoutView="80" zoomScalePageLayoutView="110" workbookViewId="0">
      <selection activeCell="D47" sqref="D47:E47"/>
    </sheetView>
  </sheetViews>
  <sheetFormatPr defaultColWidth="9.140625" defaultRowHeight="15" x14ac:dyDescent="0.25"/>
  <cols>
    <col min="1" max="1" width="9.140625" style="61"/>
    <col min="2" max="2" width="45.7109375" style="61" customWidth="1"/>
    <col min="3" max="3" width="13.140625" style="61" customWidth="1"/>
    <col min="4" max="4" width="14.42578125" style="61" bestFit="1" customWidth="1"/>
    <col min="5" max="5" width="13.140625" style="61" customWidth="1"/>
    <col min="6" max="6" width="20.28515625" style="61" bestFit="1" customWidth="1"/>
    <col min="7" max="7" width="16.7109375" style="61" bestFit="1" customWidth="1"/>
    <col min="8" max="8" width="12.85546875" style="61" customWidth="1"/>
    <col min="9" max="9" width="19.5703125" style="61" bestFit="1" customWidth="1"/>
    <col min="10" max="10" width="9.140625" style="61"/>
    <col min="11" max="11" width="12.5703125" style="61" bestFit="1" customWidth="1"/>
    <col min="12" max="12" width="9.140625" style="61"/>
    <col min="13" max="13" width="8.140625" style="61" customWidth="1"/>
    <col min="14" max="16384" width="9.140625" style="61"/>
  </cols>
  <sheetData>
    <row r="1" spans="1:10" hidden="1" x14ac:dyDescent="0.25">
      <c r="B1" s="144"/>
      <c r="C1" s="145"/>
      <c r="D1" s="145"/>
      <c r="E1" s="145"/>
      <c r="F1" s="355" t="s">
        <v>94</v>
      </c>
      <c r="G1" s="355"/>
      <c r="H1" s="355"/>
      <c r="I1" s="124" t="str">
        <f>IFERROR((((C26)*C6)-H24)/(1+C28),"-")</f>
        <v>-</v>
      </c>
    </row>
    <row r="2" spans="1:10" hidden="1" x14ac:dyDescent="0.25">
      <c r="B2" s="59"/>
      <c r="C2" s="60"/>
      <c r="D2" s="60"/>
      <c r="E2" s="146"/>
      <c r="F2" s="356" t="s">
        <v>6</v>
      </c>
      <c r="G2" s="356"/>
      <c r="H2" s="356"/>
      <c r="I2" s="125" t="str">
        <f>IFERROR((((C26)*C6)-H24)/(1+C28),"-")</f>
        <v>-</v>
      </c>
    </row>
    <row r="3" spans="1:10" hidden="1" x14ac:dyDescent="0.25">
      <c r="B3" s="126" t="s">
        <v>71</v>
      </c>
      <c r="C3" s="110">
        <f>IFERROR(C4/12,"")</f>
        <v>0</v>
      </c>
      <c r="D3" s="111"/>
      <c r="E3" s="146"/>
      <c r="F3" s="357" t="s">
        <v>9</v>
      </c>
      <c r="G3" s="357"/>
      <c r="H3" s="357"/>
      <c r="I3" s="125" t="str">
        <f>IFERROR(C26*C6-H24,"-")</f>
        <v>-</v>
      </c>
    </row>
    <row r="4" spans="1:10" hidden="1" x14ac:dyDescent="0.25">
      <c r="B4" s="126" t="s">
        <v>72</v>
      </c>
      <c r="C4" s="112">
        <f>IF(ROUND(B2,0)&lt;0,"",ROUND(B2,0))</f>
        <v>0</v>
      </c>
      <c r="D4" s="113" t="s">
        <v>10</v>
      </c>
      <c r="E4" s="146"/>
      <c r="F4" s="146"/>
      <c r="G4" s="146"/>
      <c r="H4" s="146"/>
      <c r="I4" s="147"/>
    </row>
    <row r="5" spans="1:10" hidden="1" x14ac:dyDescent="0.25">
      <c r="B5" s="148"/>
      <c r="C5" s="149"/>
      <c r="D5" s="146"/>
      <c r="E5" s="146"/>
      <c r="F5" s="360" t="s">
        <v>222</v>
      </c>
      <c r="G5" s="360"/>
      <c r="H5" s="360"/>
      <c r="I5" s="127">
        <f>_xlfn.DAYS(C25,C24)</f>
        <v>0</v>
      </c>
    </row>
    <row r="6" spans="1:10" hidden="1" x14ac:dyDescent="0.25">
      <c r="B6" s="128" t="s">
        <v>18</v>
      </c>
      <c r="C6" s="123" t="e">
        <f>IF(C26/I6&lt;1000000,15%,38%)</f>
        <v>#DIV/0!</v>
      </c>
      <c r="D6" s="146"/>
      <c r="E6" s="146"/>
      <c r="F6" s="365" t="s">
        <v>223</v>
      </c>
      <c r="G6" s="366"/>
      <c r="H6" s="367"/>
      <c r="I6" s="127">
        <f>I5/365</f>
        <v>0</v>
      </c>
    </row>
    <row r="7" spans="1:10" hidden="1" x14ac:dyDescent="0.25">
      <c r="B7" s="150"/>
      <c r="C7" s="146"/>
      <c r="D7" s="146"/>
      <c r="E7" s="146"/>
      <c r="F7" s="360"/>
      <c r="G7" s="360"/>
      <c r="H7" s="360"/>
      <c r="I7" s="127"/>
    </row>
    <row r="8" spans="1:10" hidden="1" x14ac:dyDescent="0.25">
      <c r="B8" s="150"/>
      <c r="C8" s="146"/>
      <c r="D8" s="146"/>
      <c r="E8" s="146"/>
      <c r="F8" s="360"/>
      <c r="G8" s="360"/>
      <c r="H8" s="360"/>
      <c r="I8" s="127"/>
    </row>
    <row r="9" spans="1:10" hidden="1" x14ac:dyDescent="0.25">
      <c r="B9" s="148"/>
      <c r="C9" s="149"/>
      <c r="D9" s="146"/>
      <c r="E9" s="146"/>
      <c r="F9" s="146"/>
      <c r="G9" s="146"/>
      <c r="H9" s="146"/>
      <c r="I9" s="147"/>
    </row>
    <row r="10" spans="1:10" x14ac:dyDescent="0.25">
      <c r="B10" s="368" t="s">
        <v>110</v>
      </c>
      <c r="C10" s="369"/>
      <c r="D10" s="369"/>
      <c r="E10" s="369"/>
      <c r="F10" s="369"/>
      <c r="G10" s="369"/>
      <c r="H10" s="369"/>
      <c r="I10" s="370"/>
    </row>
    <row r="11" spans="1:10" x14ac:dyDescent="0.25">
      <c r="B11" s="361" t="s">
        <v>111</v>
      </c>
      <c r="C11" s="362"/>
      <c r="D11" s="362"/>
      <c r="E11" s="362"/>
      <c r="F11" s="362"/>
      <c r="G11" s="362"/>
      <c r="H11" s="362"/>
      <c r="I11" s="363"/>
    </row>
    <row r="12" spans="1:10" x14ac:dyDescent="0.25">
      <c r="B12" s="361" t="s">
        <v>173</v>
      </c>
      <c r="C12" s="362"/>
      <c r="D12" s="362"/>
      <c r="E12" s="362"/>
      <c r="F12" s="362"/>
      <c r="G12" s="362"/>
      <c r="H12" s="362"/>
      <c r="I12" s="363"/>
    </row>
    <row r="13" spans="1:10" x14ac:dyDescent="0.25">
      <c r="B13" s="361" t="s">
        <v>159</v>
      </c>
      <c r="C13" s="362"/>
      <c r="D13" s="362"/>
      <c r="E13" s="362"/>
      <c r="F13" s="362"/>
      <c r="G13" s="362"/>
      <c r="H13" s="362"/>
      <c r="I13" s="363"/>
    </row>
    <row r="14" spans="1:10" ht="15.75" thickBot="1" x14ac:dyDescent="0.3">
      <c r="B14" s="371" t="s">
        <v>136</v>
      </c>
      <c r="C14" s="372"/>
      <c r="D14" s="372"/>
      <c r="E14" s="372"/>
      <c r="F14" s="372"/>
      <c r="G14" s="372"/>
      <c r="H14" s="372"/>
      <c r="I14" s="373"/>
    </row>
    <row r="15" spans="1:10" x14ac:dyDescent="0.25">
      <c r="B15" s="31" t="s">
        <v>66</v>
      </c>
      <c r="C15" s="376" t="s">
        <v>67</v>
      </c>
      <c r="D15" s="376"/>
      <c r="E15" s="119"/>
      <c r="F15" s="119"/>
      <c r="G15" s="120"/>
      <c r="H15" s="120"/>
      <c r="I15" s="121"/>
    </row>
    <row r="16" spans="1:10" ht="15.75" thickBot="1" x14ac:dyDescent="0.3">
      <c r="A16" s="62"/>
      <c r="B16" s="28"/>
      <c r="C16" s="29"/>
      <c r="D16" s="30"/>
      <c r="E16" s="30"/>
      <c r="F16" s="30"/>
      <c r="G16" s="23"/>
      <c r="H16" s="23"/>
      <c r="I16" s="26"/>
      <c r="J16" s="62"/>
    </row>
    <row r="17" spans="1:12" x14ac:dyDescent="0.25">
      <c r="A17" s="62"/>
      <c r="B17" s="50" t="s">
        <v>0</v>
      </c>
      <c r="C17" s="318"/>
      <c r="D17" s="319"/>
      <c r="E17" s="25"/>
      <c r="F17" s="324" t="s">
        <v>1</v>
      </c>
      <c r="G17" s="325"/>
      <c r="H17" s="310"/>
      <c r="I17" s="311"/>
      <c r="J17" s="62"/>
      <c r="K17" s="63"/>
    </row>
    <row r="18" spans="1:12" x14ac:dyDescent="0.25">
      <c r="A18" s="62"/>
      <c r="B18" s="51" t="s">
        <v>5</v>
      </c>
      <c r="C18" s="320"/>
      <c r="D18" s="321"/>
      <c r="E18" s="25"/>
      <c r="F18" s="316" t="s">
        <v>2</v>
      </c>
      <c r="G18" s="317"/>
      <c r="H18" s="312"/>
      <c r="I18" s="313"/>
      <c r="J18" s="62"/>
      <c r="K18" s="64"/>
    </row>
    <row r="19" spans="1:12" ht="15.75" customHeight="1" thickBot="1" x14ac:dyDescent="0.3">
      <c r="A19" s="62"/>
      <c r="B19" s="52" t="s">
        <v>70</v>
      </c>
      <c r="C19" s="322"/>
      <c r="D19" s="323"/>
      <c r="E19" s="25"/>
      <c r="F19" s="285" t="s">
        <v>119</v>
      </c>
      <c r="G19" s="286"/>
      <c r="H19" s="314"/>
      <c r="I19" s="315"/>
      <c r="J19" s="62"/>
      <c r="K19" s="196"/>
    </row>
    <row r="20" spans="1:12" ht="15.75" thickBot="1" x14ac:dyDescent="0.3">
      <c r="A20" s="62"/>
      <c r="B20" s="114" t="s">
        <v>68</v>
      </c>
      <c r="C20" s="374" t="s">
        <v>95</v>
      </c>
      <c r="D20" s="375"/>
      <c r="E20" s="25"/>
      <c r="F20" s="364"/>
      <c r="G20" s="364"/>
      <c r="H20" s="25"/>
      <c r="I20" s="84"/>
      <c r="J20" s="62"/>
      <c r="K20" s="65"/>
    </row>
    <row r="21" spans="1:12" x14ac:dyDescent="0.25">
      <c r="A21" s="66"/>
      <c r="B21" s="108"/>
      <c r="C21" s="24"/>
      <c r="D21" s="23"/>
      <c r="E21" s="23"/>
      <c r="F21" s="23"/>
      <c r="G21" s="23"/>
      <c r="H21" s="23"/>
      <c r="I21" s="26"/>
      <c r="J21" s="66"/>
      <c r="K21" s="65"/>
    </row>
    <row r="22" spans="1:12" x14ac:dyDescent="0.25">
      <c r="A22" s="66"/>
      <c r="B22" s="31" t="s">
        <v>20</v>
      </c>
      <c r="C22" s="377" t="s">
        <v>128</v>
      </c>
      <c r="D22" s="377"/>
      <c r="E22" s="265" t="s">
        <v>127</v>
      </c>
      <c r="F22" s="265"/>
      <c r="G22" s="265"/>
      <c r="H22" s="265"/>
      <c r="I22" s="266"/>
      <c r="J22" s="66"/>
      <c r="K22" s="65"/>
    </row>
    <row r="23" spans="1:12" ht="20.25" customHeight="1" thickBot="1" x14ac:dyDescent="0.3">
      <c r="A23" s="66"/>
      <c r="B23" s="328" t="s">
        <v>185</v>
      </c>
      <c r="C23" s="329"/>
      <c r="D23" s="329"/>
      <c r="E23" s="329"/>
      <c r="F23" s="329"/>
      <c r="G23" s="329"/>
      <c r="H23" s="329"/>
      <c r="I23" s="330"/>
      <c r="J23" s="66"/>
      <c r="K23" s="65"/>
    </row>
    <row r="24" spans="1:12" x14ac:dyDescent="0.25">
      <c r="A24" s="67"/>
      <c r="B24" s="109" t="s">
        <v>125</v>
      </c>
      <c r="C24" s="157"/>
      <c r="D24" s="36"/>
      <c r="E24" s="348" t="s">
        <v>184</v>
      </c>
      <c r="F24" s="349"/>
      <c r="G24" s="350"/>
      <c r="H24" s="340">
        <f>C32</f>
        <v>0</v>
      </c>
      <c r="I24" s="341"/>
      <c r="J24" s="67"/>
      <c r="K24" s="68"/>
    </row>
    <row r="25" spans="1:12" ht="15.75" thickBot="1" x14ac:dyDescent="0.3">
      <c r="A25" s="69"/>
      <c r="B25" s="21" t="s">
        <v>126</v>
      </c>
      <c r="C25" s="162"/>
      <c r="D25" s="36"/>
      <c r="E25" s="331" t="s">
        <v>145</v>
      </c>
      <c r="F25" s="332"/>
      <c r="G25" s="333"/>
      <c r="H25" s="358">
        <f>I58</f>
        <v>0</v>
      </c>
      <c r="I25" s="359"/>
      <c r="J25" s="69"/>
      <c r="K25" s="70"/>
      <c r="L25" s="71"/>
    </row>
    <row r="26" spans="1:12" x14ac:dyDescent="0.25">
      <c r="A26" s="67"/>
      <c r="B26" s="198" t="s">
        <v>96</v>
      </c>
      <c r="C26" s="199"/>
      <c r="D26" s="23"/>
      <c r="E26" s="334" t="s">
        <v>146</v>
      </c>
      <c r="F26" s="335"/>
      <c r="G26" s="335"/>
      <c r="H26" s="358">
        <f>IF(C66="Yes",H63,H65)</f>
        <v>0</v>
      </c>
      <c r="I26" s="359"/>
      <c r="J26" s="67"/>
      <c r="K26" s="68"/>
      <c r="L26" s="72"/>
    </row>
    <row r="27" spans="1:12" x14ac:dyDescent="0.25">
      <c r="A27" s="67"/>
      <c r="B27" s="12" t="s">
        <v>80</v>
      </c>
      <c r="C27" s="158"/>
      <c r="D27" s="23"/>
      <c r="E27" s="334" t="s">
        <v>147</v>
      </c>
      <c r="F27" s="335"/>
      <c r="G27" s="335"/>
      <c r="H27" s="338">
        <f>IF(C72="Yes",H70,H72)</f>
        <v>0</v>
      </c>
      <c r="I27" s="339"/>
      <c r="J27" s="67"/>
      <c r="K27" s="68"/>
      <c r="L27" s="72"/>
    </row>
    <row r="28" spans="1:12" x14ac:dyDescent="0.25">
      <c r="A28" s="67"/>
      <c r="B28" s="6" t="s">
        <v>82</v>
      </c>
      <c r="C28" s="159"/>
      <c r="D28" s="23"/>
      <c r="E28" s="334" t="s">
        <v>148</v>
      </c>
      <c r="F28" s="335"/>
      <c r="G28" s="335"/>
      <c r="H28" s="344">
        <f>IF(D80="No",H80,IF(IF(IF(D38=Variables!B13,I3,IF(D38=Variables!B14,(C26)*C34-SUM(H24:I27,H29,0)))&lt;0,0,IF(D38=Variables!B12,0,(IF(D38=Variables!B13,I3,IF(D38=Variables!B14,(C26)*C34-SUM(H24:I27,H29,0))))))=FALSE,0,IF(IF(D38=Variables!B12,0,(IF(D38=Variables!B13,I3,IF(D38=Variables!B14,(C26)*C34-SUM(H24:I27,H29,0)))))&lt;0,0,IF(D38=Variables!B12,0,(IF(D38=Variables!B13,I3,IF(D38=Variables!B14,(C26)*C34-SUM(H24:I27,H29,0))))))))</f>
        <v>0</v>
      </c>
      <c r="I28" s="345"/>
      <c r="J28" s="67"/>
      <c r="K28" s="68"/>
      <c r="L28" s="72"/>
    </row>
    <row r="29" spans="1:12" ht="15.75" thickBot="1" x14ac:dyDescent="0.3">
      <c r="A29" s="62"/>
      <c r="B29" s="6" t="s">
        <v>84</v>
      </c>
      <c r="C29" s="160"/>
      <c r="D29" s="23"/>
      <c r="E29" s="336" t="s">
        <v>149</v>
      </c>
      <c r="F29" s="337"/>
      <c r="G29" s="337"/>
      <c r="H29" s="346">
        <f>SUM(H25:H27)*C28</f>
        <v>0</v>
      </c>
      <c r="I29" s="347"/>
      <c r="J29" s="62"/>
      <c r="K29" s="72"/>
      <c r="L29" s="72"/>
    </row>
    <row r="30" spans="1:12" ht="16.5" thickTop="1" thickBot="1" x14ac:dyDescent="0.3">
      <c r="A30" s="67"/>
      <c r="B30" s="7" t="s">
        <v>161</v>
      </c>
      <c r="C30" s="161"/>
      <c r="D30" s="23"/>
      <c r="E30" s="342" t="s">
        <v>64</v>
      </c>
      <c r="F30" s="343"/>
      <c r="G30" s="343"/>
      <c r="H30" s="296">
        <f>SUM(H24:H29)</f>
        <v>0</v>
      </c>
      <c r="I30" s="297"/>
      <c r="J30" s="67"/>
      <c r="K30" s="68"/>
      <c r="L30" s="72"/>
    </row>
    <row r="31" spans="1:12" ht="15.75" thickBot="1" x14ac:dyDescent="0.3">
      <c r="A31" s="62"/>
      <c r="B31" s="47"/>
      <c r="C31" s="25"/>
      <c r="D31" s="23"/>
      <c r="E31" s="23"/>
      <c r="F31" s="23"/>
      <c r="G31" s="23"/>
      <c r="H31" s="23"/>
      <c r="I31" s="26"/>
      <c r="J31" s="62"/>
      <c r="L31" s="72"/>
    </row>
    <row r="32" spans="1:12" ht="15.75" thickBot="1" x14ac:dyDescent="0.3">
      <c r="A32" s="62"/>
      <c r="B32" s="76" t="s">
        <v>4</v>
      </c>
      <c r="C32" s="107">
        <f>IF(C29="Other",C30,IF(C29="MTDC",C26*C28,IF(C29="Other","-",C27*C28)))</f>
        <v>0</v>
      </c>
      <c r="D32" s="25"/>
      <c r="E32" s="298" t="s">
        <v>93</v>
      </c>
      <c r="F32" s="299"/>
      <c r="G32" s="299"/>
      <c r="H32" s="300" t="str">
        <f>IFERROR(IF(((C26)*C34-H30)&lt;0,0,(C26)*C34-H30),"-")</f>
        <v>-</v>
      </c>
      <c r="I32" s="301"/>
      <c r="J32" s="62"/>
    </row>
    <row r="33" spans="1:12" ht="15.75" thickBot="1" x14ac:dyDescent="0.3">
      <c r="A33" s="62"/>
      <c r="B33" s="85"/>
      <c r="C33" s="25"/>
      <c r="D33" s="23"/>
      <c r="E33" s="23"/>
      <c r="F33" s="23"/>
      <c r="G33" s="23"/>
      <c r="H33" s="23"/>
      <c r="I33" s="26"/>
      <c r="J33" s="62"/>
      <c r="L33" s="72"/>
    </row>
    <row r="34" spans="1:12" ht="15.75" thickBot="1" x14ac:dyDescent="0.3">
      <c r="A34" s="62"/>
      <c r="B34" s="53" t="s">
        <v>77</v>
      </c>
      <c r="C34" s="22" t="str">
        <f>IFERROR(C6,"-")</f>
        <v>-</v>
      </c>
      <c r="D34" s="58"/>
      <c r="E34" s="326" t="s">
        <v>11</v>
      </c>
      <c r="F34" s="327"/>
      <c r="G34" s="327"/>
      <c r="H34" s="327"/>
      <c r="I34" s="18">
        <f>IFERROR(H30/(C26),0%)</f>
        <v>0</v>
      </c>
      <c r="J34" s="62"/>
    </row>
    <row r="35" spans="1:12" x14ac:dyDescent="0.25">
      <c r="A35" s="73"/>
      <c r="B35" s="85"/>
      <c r="C35" s="25"/>
      <c r="D35" s="23"/>
      <c r="E35" s="23"/>
      <c r="F35" s="23"/>
      <c r="G35" s="23"/>
      <c r="H35" s="23"/>
      <c r="I35" s="33"/>
      <c r="J35" s="73"/>
      <c r="K35" s="74"/>
    </row>
    <row r="36" spans="1:12" ht="12.75" customHeight="1" x14ac:dyDescent="0.25">
      <c r="A36" s="62"/>
      <c r="B36" s="32"/>
      <c r="C36" s="287" t="s">
        <v>102</v>
      </c>
      <c r="D36" s="287"/>
      <c r="E36" s="287"/>
      <c r="F36" s="287"/>
      <c r="G36" s="287"/>
      <c r="H36" s="23"/>
      <c r="I36" s="26"/>
      <c r="J36" s="62"/>
    </row>
    <row r="37" spans="1:12" ht="12.75" customHeight="1" thickBot="1" x14ac:dyDescent="0.3">
      <c r="A37" s="62"/>
      <c r="B37" s="32"/>
      <c r="C37" s="23"/>
      <c r="D37" s="23"/>
      <c r="E37" s="23"/>
      <c r="F37" s="23"/>
      <c r="G37" s="23"/>
      <c r="H37" s="23"/>
      <c r="I37" s="26"/>
      <c r="J37" s="62"/>
    </row>
    <row r="38" spans="1:12" ht="15.75" thickBot="1" x14ac:dyDescent="0.3">
      <c r="A38" s="62"/>
      <c r="B38" s="291" t="s">
        <v>160</v>
      </c>
      <c r="C38" s="292"/>
      <c r="D38" s="288" t="s">
        <v>194</v>
      </c>
      <c r="E38" s="289"/>
      <c r="F38" s="289"/>
      <c r="G38" s="289"/>
      <c r="H38" s="289"/>
      <c r="I38" s="290"/>
      <c r="J38" s="62"/>
    </row>
    <row r="39" spans="1:12" x14ac:dyDescent="0.25">
      <c r="A39" s="62"/>
      <c r="B39" s="32"/>
      <c r="C39" s="23"/>
      <c r="D39" s="23"/>
      <c r="E39" s="23"/>
      <c r="F39" s="23"/>
      <c r="G39" s="23"/>
      <c r="H39" s="23"/>
      <c r="I39" s="26"/>
      <c r="J39" s="62"/>
      <c r="K39" s="62"/>
    </row>
    <row r="40" spans="1:12" ht="29.25" customHeight="1" x14ac:dyDescent="0.25">
      <c r="A40" s="62"/>
      <c r="B40" s="31" t="s">
        <v>144</v>
      </c>
      <c r="C40" s="252" t="s">
        <v>141</v>
      </c>
      <c r="D40" s="252"/>
      <c r="E40" s="253" t="s">
        <v>157</v>
      </c>
      <c r="F40" s="253"/>
      <c r="G40" s="253"/>
      <c r="H40" s="253"/>
      <c r="I40" s="254"/>
      <c r="J40" s="62"/>
      <c r="K40" s="62"/>
    </row>
    <row r="41" spans="1:12" x14ac:dyDescent="0.25">
      <c r="A41" s="62"/>
      <c r="B41" s="35"/>
      <c r="C41" s="36"/>
      <c r="D41" s="36"/>
      <c r="E41" s="36"/>
      <c r="F41" s="36"/>
      <c r="G41" s="36"/>
      <c r="H41" s="36"/>
      <c r="I41" s="33"/>
      <c r="J41" s="62"/>
      <c r="K41" s="62"/>
    </row>
    <row r="42" spans="1:12" x14ac:dyDescent="0.25">
      <c r="A42" s="62"/>
      <c r="B42" s="103" t="s">
        <v>62</v>
      </c>
      <c r="C42" s="105" t="s">
        <v>113</v>
      </c>
      <c r="D42" s="351" t="s">
        <v>224</v>
      </c>
      <c r="E42" s="352"/>
      <c r="F42" s="105" t="s">
        <v>37</v>
      </c>
      <c r="G42" s="105" t="s">
        <v>38</v>
      </c>
      <c r="H42" s="105" t="s">
        <v>65</v>
      </c>
      <c r="I42" s="38" t="s">
        <v>39</v>
      </c>
      <c r="J42" s="62"/>
      <c r="K42" s="62"/>
    </row>
    <row r="43" spans="1:12" x14ac:dyDescent="0.25">
      <c r="A43" s="62"/>
      <c r="B43" s="106"/>
      <c r="C43" s="102"/>
      <c r="D43" s="353"/>
      <c r="E43" s="354"/>
      <c r="F43" s="55"/>
      <c r="G43" s="56"/>
      <c r="H43" s="168"/>
      <c r="I43" s="57">
        <f t="shared" ref="I43:I49" si="0">(F43*(1+G43))*H43</f>
        <v>0</v>
      </c>
      <c r="J43" s="62"/>
      <c r="K43" s="62"/>
    </row>
    <row r="44" spans="1:12" x14ac:dyDescent="0.25">
      <c r="B44" s="106"/>
      <c r="C44" s="102"/>
      <c r="D44" s="353"/>
      <c r="E44" s="354"/>
      <c r="F44" s="55"/>
      <c r="G44" s="56"/>
      <c r="H44" s="54"/>
      <c r="I44" s="57">
        <f t="shared" si="0"/>
        <v>0</v>
      </c>
    </row>
    <row r="45" spans="1:12" x14ac:dyDescent="0.25">
      <c r="B45" s="106"/>
      <c r="C45" s="102"/>
      <c r="D45" s="353"/>
      <c r="E45" s="354"/>
      <c r="F45" s="55"/>
      <c r="G45" s="56"/>
      <c r="H45" s="54"/>
      <c r="I45" s="57">
        <f t="shared" si="0"/>
        <v>0</v>
      </c>
    </row>
    <row r="46" spans="1:12" x14ac:dyDescent="0.25">
      <c r="B46" s="106"/>
      <c r="C46" s="102"/>
      <c r="D46" s="353"/>
      <c r="E46" s="354"/>
      <c r="F46" s="55"/>
      <c r="G46" s="56"/>
      <c r="H46" s="54"/>
      <c r="I46" s="57">
        <f t="shared" si="0"/>
        <v>0</v>
      </c>
    </row>
    <row r="47" spans="1:12" x14ac:dyDescent="0.25">
      <c r="B47" s="106"/>
      <c r="C47" s="102"/>
      <c r="D47" s="353"/>
      <c r="E47" s="354"/>
      <c r="F47" s="55"/>
      <c r="G47" s="56"/>
      <c r="H47" s="54"/>
      <c r="I47" s="57">
        <f t="shared" si="0"/>
        <v>0</v>
      </c>
    </row>
    <row r="48" spans="1:12" x14ac:dyDescent="0.25">
      <c r="B48" s="106"/>
      <c r="C48" s="102"/>
      <c r="D48" s="353"/>
      <c r="E48" s="354"/>
      <c r="F48" s="55"/>
      <c r="G48" s="56"/>
      <c r="H48" s="54"/>
      <c r="I48" s="57">
        <f t="shared" si="0"/>
        <v>0</v>
      </c>
    </row>
    <row r="49" spans="1:11" x14ac:dyDescent="0.25">
      <c r="B49" s="106"/>
      <c r="C49" s="102"/>
      <c r="D49" s="353"/>
      <c r="E49" s="354"/>
      <c r="F49" s="55"/>
      <c r="G49" s="56"/>
      <c r="H49" s="54"/>
      <c r="I49" s="57">
        <f t="shared" si="0"/>
        <v>0</v>
      </c>
    </row>
    <row r="50" spans="1:11" x14ac:dyDescent="0.25">
      <c r="B50" s="106"/>
      <c r="C50" s="102"/>
      <c r="D50" s="353"/>
      <c r="E50" s="354"/>
      <c r="F50" s="55"/>
      <c r="G50" s="56"/>
      <c r="H50" s="54"/>
      <c r="I50" s="57">
        <f t="shared" ref="I50:I51" si="1">(F50*(1+G50))*H50</f>
        <v>0</v>
      </c>
    </row>
    <row r="51" spans="1:11" x14ac:dyDescent="0.25">
      <c r="A51" s="62"/>
      <c r="B51" s="106"/>
      <c r="C51" s="102"/>
      <c r="D51" s="353"/>
      <c r="E51" s="354"/>
      <c r="F51" s="169"/>
      <c r="G51" s="165"/>
      <c r="H51" s="166"/>
      <c r="I51" s="167">
        <f t="shared" si="1"/>
        <v>0</v>
      </c>
      <c r="J51" s="62"/>
      <c r="K51" s="62"/>
    </row>
    <row r="52" spans="1:11" x14ac:dyDescent="0.25">
      <c r="B52" s="106"/>
      <c r="C52" s="102"/>
      <c r="D52" s="353"/>
      <c r="E52" s="354"/>
      <c r="F52" s="169"/>
      <c r="G52" s="165"/>
      <c r="H52" s="168"/>
      <c r="I52" s="167">
        <f t="shared" ref="I52:I57" si="2">(F52*(1+G52))*H52</f>
        <v>0</v>
      </c>
    </row>
    <row r="53" spans="1:11" x14ac:dyDescent="0.25">
      <c r="B53" s="106"/>
      <c r="C53" s="102"/>
      <c r="D53" s="353"/>
      <c r="E53" s="354"/>
      <c r="F53" s="169"/>
      <c r="G53" s="165"/>
      <c r="H53" s="54"/>
      <c r="I53" s="167">
        <f t="shared" si="2"/>
        <v>0</v>
      </c>
    </row>
    <row r="54" spans="1:11" x14ac:dyDescent="0.25">
      <c r="B54" s="106"/>
      <c r="C54" s="102"/>
      <c r="D54" s="353"/>
      <c r="E54" s="354"/>
      <c r="F54" s="169"/>
      <c r="G54" s="165"/>
      <c r="H54" s="54"/>
      <c r="I54" s="167">
        <f t="shared" si="2"/>
        <v>0</v>
      </c>
    </row>
    <row r="55" spans="1:11" x14ac:dyDescent="0.25">
      <c r="B55" s="106"/>
      <c r="C55" s="102"/>
      <c r="D55" s="353"/>
      <c r="E55" s="354"/>
      <c r="F55" s="169"/>
      <c r="G55" s="165"/>
      <c r="H55" s="54"/>
      <c r="I55" s="167">
        <f t="shared" si="2"/>
        <v>0</v>
      </c>
    </row>
    <row r="56" spans="1:11" x14ac:dyDescent="0.25">
      <c r="B56" s="106"/>
      <c r="C56" s="102"/>
      <c r="D56" s="353"/>
      <c r="E56" s="354"/>
      <c r="F56" s="169"/>
      <c r="G56" s="165"/>
      <c r="H56" s="54"/>
      <c r="I56" s="167">
        <f t="shared" si="2"/>
        <v>0</v>
      </c>
    </row>
    <row r="57" spans="1:11" x14ac:dyDescent="0.25">
      <c r="B57" s="106"/>
      <c r="C57" s="102"/>
      <c r="D57" s="353"/>
      <c r="E57" s="354"/>
      <c r="F57" s="169"/>
      <c r="G57" s="165"/>
      <c r="H57" s="166"/>
      <c r="I57" s="167">
        <f t="shared" si="2"/>
        <v>0</v>
      </c>
    </row>
    <row r="58" spans="1:11" ht="15.75" thickBot="1" x14ac:dyDescent="0.3">
      <c r="B58" s="294" t="s">
        <v>63</v>
      </c>
      <c r="C58" s="295"/>
      <c r="D58" s="295"/>
      <c r="E58" s="295"/>
      <c r="F58" s="295"/>
      <c r="G58" s="295"/>
      <c r="H58" s="295"/>
      <c r="I58" s="48">
        <f>SUM(I43:I57)</f>
        <v>0</v>
      </c>
    </row>
    <row r="59" spans="1:11" ht="15.75" thickTop="1" x14ac:dyDescent="0.25">
      <c r="A59" s="62"/>
      <c r="B59" s="35"/>
      <c r="C59" s="36"/>
      <c r="D59" s="36"/>
      <c r="E59" s="36"/>
      <c r="F59" s="36"/>
      <c r="G59" s="36"/>
      <c r="H59" s="36"/>
      <c r="I59" s="33"/>
      <c r="J59" s="62"/>
      <c r="K59" s="62"/>
    </row>
    <row r="60" spans="1:11" ht="30" customHeight="1" x14ac:dyDescent="0.25">
      <c r="A60" s="62"/>
      <c r="B60" s="31" t="s">
        <v>143</v>
      </c>
      <c r="C60" s="252" t="s">
        <v>142</v>
      </c>
      <c r="D60" s="252"/>
      <c r="E60" s="253" t="s">
        <v>73</v>
      </c>
      <c r="F60" s="253"/>
      <c r="G60" s="253"/>
      <c r="H60" s="253"/>
      <c r="I60" s="254"/>
      <c r="J60" s="62"/>
      <c r="K60" s="62"/>
    </row>
    <row r="61" spans="1:11" ht="15.75" thickBot="1" x14ac:dyDescent="0.3">
      <c r="A61" s="62"/>
      <c r="B61" s="34"/>
      <c r="C61" s="23"/>
      <c r="D61" s="23"/>
      <c r="E61" s="23"/>
      <c r="F61" s="23"/>
      <c r="G61" s="23"/>
      <c r="H61" s="23"/>
      <c r="I61" s="26"/>
      <c r="J61" s="62"/>
      <c r="K61" s="62"/>
    </row>
    <row r="62" spans="1:11" ht="15.75" thickBot="1" x14ac:dyDescent="0.3">
      <c r="A62" s="62"/>
      <c r="B62" s="104" t="s">
        <v>29</v>
      </c>
      <c r="C62" s="255"/>
      <c r="D62" s="256"/>
      <c r="E62" s="23"/>
      <c r="F62" s="23"/>
      <c r="G62" s="23"/>
      <c r="H62" s="23"/>
      <c r="I62" s="26"/>
      <c r="J62" s="62"/>
      <c r="K62" s="62"/>
    </row>
    <row r="63" spans="1:11" ht="15.75" thickBot="1" x14ac:dyDescent="0.3">
      <c r="A63" s="62"/>
      <c r="B63" s="35"/>
      <c r="C63" s="23"/>
      <c r="D63" s="23"/>
      <c r="E63" s="23"/>
      <c r="F63" s="255" t="s">
        <v>30</v>
      </c>
      <c r="G63" s="256"/>
      <c r="H63" s="257" t="str">
        <f>IF(C64="","-",IF(C64="Wet Lab",C62*Variables!C5*Variables!C6,C62*Variables!C7*Variables!C5))</f>
        <v>-</v>
      </c>
      <c r="I63" s="258"/>
      <c r="J63" s="62"/>
      <c r="K63" s="62"/>
    </row>
    <row r="64" spans="1:11" ht="15.75" thickBot="1" x14ac:dyDescent="0.3">
      <c r="A64" s="62"/>
      <c r="B64" s="104" t="s">
        <v>31</v>
      </c>
      <c r="C64" s="255"/>
      <c r="D64" s="256"/>
      <c r="E64" s="23"/>
      <c r="F64" s="37"/>
      <c r="G64" s="23"/>
      <c r="H64" s="23"/>
      <c r="I64" s="26"/>
      <c r="J64" s="62"/>
      <c r="K64" s="62"/>
    </row>
    <row r="65" spans="1:11" ht="15.75" thickBot="1" x14ac:dyDescent="0.3">
      <c r="A65" s="62"/>
      <c r="B65" s="35"/>
      <c r="C65" s="23"/>
      <c r="D65" s="23"/>
      <c r="E65" s="23"/>
      <c r="F65" s="255" t="s">
        <v>33</v>
      </c>
      <c r="G65" s="256"/>
      <c r="H65" s="261"/>
      <c r="I65" s="262"/>
      <c r="J65" s="62"/>
      <c r="K65" s="62"/>
    </row>
    <row r="66" spans="1:11" ht="15.75" thickBot="1" x14ac:dyDescent="0.3">
      <c r="A66" s="62"/>
      <c r="B66" s="104" t="s">
        <v>32</v>
      </c>
      <c r="C66" s="255"/>
      <c r="D66" s="256"/>
      <c r="E66" s="23"/>
      <c r="F66" s="23"/>
      <c r="G66" s="23"/>
      <c r="H66" s="23"/>
      <c r="I66" s="26"/>
      <c r="J66" s="62"/>
      <c r="K66" s="62"/>
    </row>
    <row r="67" spans="1:11" x14ac:dyDescent="0.25">
      <c r="A67" s="62"/>
      <c r="B67" s="34"/>
      <c r="C67" s="23"/>
      <c r="D67" s="23"/>
      <c r="E67" s="23"/>
      <c r="F67" s="23"/>
      <c r="G67" s="23"/>
      <c r="H67" s="23"/>
      <c r="I67" s="26"/>
      <c r="J67" s="62"/>
      <c r="K67" s="62"/>
    </row>
    <row r="68" spans="1:11" x14ac:dyDescent="0.25">
      <c r="A68" s="62"/>
      <c r="B68" s="134" t="s">
        <v>151</v>
      </c>
      <c r="C68" s="263" t="s">
        <v>150</v>
      </c>
      <c r="D68" s="264"/>
      <c r="E68" s="265" t="s">
        <v>74</v>
      </c>
      <c r="F68" s="265"/>
      <c r="G68" s="265"/>
      <c r="H68" s="265"/>
      <c r="I68" s="266"/>
      <c r="J68" s="62"/>
      <c r="K68" s="62"/>
    </row>
    <row r="69" spans="1:11" ht="15.75" thickBot="1" x14ac:dyDescent="0.3">
      <c r="A69" s="62"/>
      <c r="B69" s="34"/>
      <c r="C69" s="23"/>
      <c r="D69" s="23"/>
      <c r="E69" s="23"/>
      <c r="F69" s="23"/>
      <c r="G69" s="23"/>
      <c r="H69" s="23"/>
      <c r="I69" s="26"/>
      <c r="J69" s="62"/>
      <c r="K69" s="62"/>
    </row>
    <row r="70" spans="1:11" ht="15.75" thickBot="1" x14ac:dyDescent="0.3">
      <c r="A70" s="62"/>
      <c r="B70" s="104" t="s">
        <v>29</v>
      </c>
      <c r="C70" s="255"/>
      <c r="D70" s="256"/>
      <c r="E70" s="17"/>
      <c r="F70" s="255" t="s">
        <v>174</v>
      </c>
      <c r="G70" s="256"/>
      <c r="H70" s="259">
        <f>C70*Variables!C8</f>
        <v>0</v>
      </c>
      <c r="I70" s="260"/>
      <c r="J70" s="62"/>
      <c r="K70" s="62"/>
    </row>
    <row r="71" spans="1:11" ht="15.75" thickBot="1" x14ac:dyDescent="0.3">
      <c r="A71" s="62"/>
      <c r="B71" s="35"/>
      <c r="C71" s="23"/>
      <c r="D71" s="23"/>
      <c r="E71" s="23"/>
      <c r="F71" s="23"/>
      <c r="G71" s="23"/>
      <c r="H71" s="23"/>
      <c r="I71" s="26"/>
      <c r="J71" s="62"/>
      <c r="K71" s="62"/>
    </row>
    <row r="72" spans="1:11" ht="15.75" thickBot="1" x14ac:dyDescent="0.3">
      <c r="A72" s="62"/>
      <c r="B72" s="104" t="s">
        <v>34</v>
      </c>
      <c r="C72" s="255"/>
      <c r="D72" s="256"/>
      <c r="E72" s="17"/>
      <c r="F72" s="255" t="s">
        <v>35</v>
      </c>
      <c r="G72" s="256"/>
      <c r="H72" s="257">
        <v>0</v>
      </c>
      <c r="I72" s="258"/>
      <c r="J72" s="62"/>
      <c r="K72" s="62"/>
    </row>
    <row r="73" spans="1:11" x14ac:dyDescent="0.25">
      <c r="B73" s="85"/>
      <c r="C73" s="25"/>
      <c r="D73" s="25"/>
      <c r="E73" s="25"/>
      <c r="F73" s="25"/>
      <c r="G73" s="25"/>
      <c r="H73" s="25"/>
      <c r="I73" s="84"/>
    </row>
    <row r="74" spans="1:11" x14ac:dyDescent="0.25">
      <c r="A74" s="62"/>
      <c r="B74" s="133" t="s">
        <v>153</v>
      </c>
      <c r="C74" s="293" t="s">
        <v>152</v>
      </c>
      <c r="D74" s="293"/>
      <c r="E74" s="265" t="s">
        <v>135</v>
      </c>
      <c r="F74" s="265"/>
      <c r="G74" s="265"/>
      <c r="H74" s="265"/>
      <c r="I74" s="266"/>
      <c r="J74" s="62"/>
      <c r="K74" s="62"/>
    </row>
    <row r="75" spans="1:11" x14ac:dyDescent="0.25">
      <c r="A75" s="62"/>
      <c r="B75" s="34"/>
      <c r="C75" s="23"/>
      <c r="D75" s="23"/>
      <c r="E75" s="23"/>
      <c r="F75" s="23"/>
      <c r="G75" s="23"/>
      <c r="H75" s="23"/>
      <c r="I75" s="26"/>
      <c r="J75" s="62"/>
      <c r="K75" s="62"/>
    </row>
    <row r="76" spans="1:11" ht="12.75" customHeight="1" thickBot="1" x14ac:dyDescent="0.3">
      <c r="A76" s="62"/>
      <c r="B76" s="35"/>
      <c r="C76" s="36" t="s">
        <v>21</v>
      </c>
      <c r="D76" s="36" t="s">
        <v>22</v>
      </c>
      <c r="E76" s="36" t="s">
        <v>23</v>
      </c>
      <c r="F76" s="36" t="s">
        <v>24</v>
      </c>
      <c r="G76" s="36" t="s">
        <v>25</v>
      </c>
      <c r="H76" s="36" t="s">
        <v>26</v>
      </c>
      <c r="I76" s="33" t="s">
        <v>27</v>
      </c>
      <c r="J76" s="62"/>
    </row>
    <row r="77" spans="1:11" ht="21" customHeight="1" thickBot="1" x14ac:dyDescent="0.3">
      <c r="A77" s="62"/>
      <c r="B77" s="19" t="s">
        <v>28</v>
      </c>
      <c r="C77" s="8">
        <v>520</v>
      </c>
      <c r="D77" s="8"/>
      <c r="E77" s="8">
        <v>8924</v>
      </c>
      <c r="F77" s="9"/>
      <c r="G77" s="9" t="s">
        <v>189</v>
      </c>
      <c r="H77" s="10">
        <v>8800</v>
      </c>
      <c r="I77" s="11" t="s">
        <v>175</v>
      </c>
      <c r="J77" s="62"/>
      <c r="K77" s="62"/>
    </row>
    <row r="78" spans="1:11" ht="12.75" customHeight="1" x14ac:dyDescent="0.25">
      <c r="A78" s="62"/>
      <c r="B78" s="49" t="s">
        <v>75</v>
      </c>
      <c r="C78" s="23"/>
      <c r="D78" s="23"/>
      <c r="E78" s="23"/>
      <c r="F78" s="23"/>
      <c r="G78" s="23"/>
      <c r="H78" s="23"/>
      <c r="I78" s="26"/>
      <c r="J78" s="62"/>
      <c r="K78" s="62"/>
    </row>
    <row r="79" spans="1:11" ht="12.75" customHeight="1" thickBot="1" x14ac:dyDescent="0.3">
      <c r="A79" s="62"/>
      <c r="B79" s="49"/>
      <c r="C79" s="23"/>
      <c r="D79" s="23"/>
      <c r="E79" s="23"/>
      <c r="F79" s="23"/>
      <c r="G79" s="23"/>
      <c r="H79" s="23"/>
      <c r="I79" s="26"/>
      <c r="J79" s="62"/>
      <c r="K79" s="62"/>
    </row>
    <row r="80" spans="1:11" ht="15.75" thickBot="1" x14ac:dyDescent="0.3">
      <c r="A80" s="62"/>
      <c r="B80" s="255" t="s">
        <v>172</v>
      </c>
      <c r="C80" s="256"/>
      <c r="D80" s="275" t="s">
        <v>95</v>
      </c>
      <c r="E80" s="276"/>
      <c r="F80" s="255" t="s">
        <v>171</v>
      </c>
      <c r="G80" s="256"/>
      <c r="H80" s="275"/>
      <c r="I80" s="276"/>
      <c r="J80" s="62"/>
      <c r="K80" s="62"/>
    </row>
    <row r="81" spans="1:11" x14ac:dyDescent="0.25">
      <c r="A81" s="62"/>
      <c r="B81" s="49"/>
      <c r="C81" s="23"/>
      <c r="D81" s="23"/>
      <c r="E81" s="23"/>
      <c r="F81" s="36"/>
      <c r="G81" s="36"/>
      <c r="H81" s="152"/>
      <c r="I81" s="153"/>
      <c r="J81" s="62"/>
      <c r="K81" s="62"/>
    </row>
    <row r="82" spans="1:11" ht="15.75" customHeight="1" thickBot="1" x14ac:dyDescent="0.3">
      <c r="A82" s="62"/>
      <c r="B82" s="115" t="s">
        <v>130</v>
      </c>
      <c r="C82" s="309" t="s">
        <v>168</v>
      </c>
      <c r="D82" s="309"/>
      <c r="E82" s="151" t="s">
        <v>169</v>
      </c>
      <c r="F82" s="116"/>
      <c r="G82" s="116"/>
      <c r="H82" s="117"/>
      <c r="I82" s="118"/>
      <c r="J82" s="62"/>
      <c r="K82" s="65"/>
    </row>
    <row r="83" spans="1:11" x14ac:dyDescent="0.25">
      <c r="A83" s="62"/>
      <c r="B83" s="235"/>
      <c r="C83" s="236"/>
      <c r="D83" s="236"/>
      <c r="E83" s="236"/>
      <c r="F83" s="236"/>
      <c r="G83" s="236"/>
      <c r="H83" s="236"/>
      <c r="I83" s="237"/>
      <c r="J83" s="62"/>
      <c r="K83" s="62"/>
    </row>
    <row r="84" spans="1:11" x14ac:dyDescent="0.25">
      <c r="A84" s="62"/>
      <c r="B84" s="238"/>
      <c r="C84" s="239"/>
      <c r="D84" s="239"/>
      <c r="E84" s="239"/>
      <c r="F84" s="239"/>
      <c r="G84" s="239"/>
      <c r="H84" s="239"/>
      <c r="I84" s="240"/>
      <c r="J84" s="62"/>
      <c r="K84" s="62"/>
    </row>
    <row r="85" spans="1:11" ht="12.75" customHeight="1" thickBot="1" x14ac:dyDescent="0.3">
      <c r="A85" s="62"/>
      <c r="B85" s="241"/>
      <c r="C85" s="242"/>
      <c r="D85" s="242"/>
      <c r="E85" s="242"/>
      <c r="F85" s="242"/>
      <c r="G85" s="242"/>
      <c r="H85" s="242"/>
      <c r="I85" s="243"/>
      <c r="J85" s="62"/>
      <c r="K85" s="62"/>
    </row>
    <row r="86" spans="1:11" ht="15.75" customHeight="1" thickBot="1" x14ac:dyDescent="0.3">
      <c r="A86" s="62"/>
      <c r="B86" s="115" t="s">
        <v>170</v>
      </c>
      <c r="C86" s="302" t="s">
        <v>129</v>
      </c>
      <c r="D86" s="302"/>
      <c r="E86" s="116"/>
      <c r="F86" s="116"/>
      <c r="G86" s="116"/>
      <c r="H86" s="117"/>
      <c r="I86" s="118"/>
      <c r="J86" s="62"/>
      <c r="K86" s="65"/>
    </row>
    <row r="87" spans="1:11" ht="15.75" thickBot="1" x14ac:dyDescent="0.3">
      <c r="A87" s="66"/>
      <c r="B87" s="19" t="s">
        <v>3</v>
      </c>
      <c r="C87" s="303"/>
      <c r="D87" s="304"/>
      <c r="E87" s="304"/>
      <c r="F87" s="304"/>
      <c r="G87" s="304"/>
      <c r="H87" s="304"/>
      <c r="I87" s="305"/>
      <c r="J87" s="66"/>
      <c r="K87" s="65"/>
    </row>
    <row r="88" spans="1:11" ht="15.75" thickBot="1" x14ac:dyDescent="0.3">
      <c r="A88" s="66"/>
      <c r="B88" s="20" t="s">
        <v>117</v>
      </c>
      <c r="C88" s="303"/>
      <c r="D88" s="304"/>
      <c r="E88" s="304"/>
      <c r="F88" s="304"/>
      <c r="G88" s="304"/>
      <c r="H88" s="304"/>
      <c r="I88" s="305"/>
      <c r="J88" s="66"/>
      <c r="K88" s="65"/>
    </row>
    <row r="89" spans="1:11" ht="15.75" thickBot="1" x14ac:dyDescent="0.3">
      <c r="A89" s="66"/>
      <c r="B89" s="21" t="s">
        <v>118</v>
      </c>
      <c r="C89" s="306"/>
      <c r="D89" s="307"/>
      <c r="E89" s="307"/>
      <c r="F89" s="307"/>
      <c r="G89" s="307"/>
      <c r="H89" s="307"/>
      <c r="I89" s="308"/>
      <c r="J89" s="66"/>
      <c r="K89" s="65"/>
    </row>
    <row r="90" spans="1:11" ht="15.75" customHeight="1" thickBot="1" x14ac:dyDescent="0.3">
      <c r="A90" s="62"/>
      <c r="B90" s="163" t="s">
        <v>182</v>
      </c>
      <c r="C90" s="267"/>
      <c r="D90" s="267"/>
      <c r="E90" s="267"/>
      <c r="F90" s="267"/>
      <c r="G90" s="267"/>
      <c r="H90" s="267"/>
      <c r="I90" s="268"/>
      <c r="J90" s="62"/>
      <c r="K90" s="65"/>
    </row>
    <row r="91" spans="1:11" x14ac:dyDescent="0.25">
      <c r="A91" s="66"/>
      <c r="B91" s="244" t="s">
        <v>220</v>
      </c>
      <c r="C91" s="269"/>
      <c r="D91" s="270"/>
      <c r="E91" s="270"/>
      <c r="F91" s="270"/>
      <c r="G91" s="270"/>
      <c r="H91" s="270"/>
      <c r="I91" s="271"/>
      <c r="J91" s="66"/>
      <c r="K91" s="65"/>
    </row>
    <row r="92" spans="1:11" ht="15.75" thickBot="1" x14ac:dyDescent="0.3">
      <c r="A92" s="66"/>
      <c r="B92" s="245"/>
      <c r="C92" s="272"/>
      <c r="D92" s="273"/>
      <c r="E92" s="273"/>
      <c r="F92" s="273"/>
      <c r="G92" s="273"/>
      <c r="H92" s="273"/>
      <c r="I92" s="274"/>
      <c r="J92" s="66"/>
      <c r="K92" s="65"/>
    </row>
    <row r="93" spans="1:11" x14ac:dyDescent="0.25">
      <c r="A93" s="66"/>
      <c r="B93" s="277" t="s">
        <v>221</v>
      </c>
      <c r="C93" s="279"/>
      <c r="D93" s="280"/>
      <c r="E93" s="280"/>
      <c r="F93" s="280"/>
      <c r="G93" s="280"/>
      <c r="H93" s="280"/>
      <c r="I93" s="281"/>
      <c r="J93" s="66"/>
      <c r="K93" s="65"/>
    </row>
    <row r="94" spans="1:11" ht="15.75" thickBot="1" x14ac:dyDescent="0.3">
      <c r="A94" s="66"/>
      <c r="B94" s="278"/>
      <c r="C94" s="282"/>
      <c r="D94" s="283"/>
      <c r="E94" s="283"/>
      <c r="F94" s="283"/>
      <c r="G94" s="283"/>
      <c r="H94" s="283"/>
      <c r="I94" s="284"/>
      <c r="J94" s="66"/>
      <c r="K94" s="65"/>
    </row>
    <row r="95" spans="1:11" x14ac:dyDescent="0.25">
      <c r="A95" s="66"/>
      <c r="B95" s="197" t="s">
        <v>183</v>
      </c>
      <c r="C95" s="246">
        <f>H25+H26+H27</f>
        <v>0</v>
      </c>
      <c r="D95" s="246"/>
      <c r="E95" s="246"/>
      <c r="F95" s="248" t="s">
        <v>188</v>
      </c>
      <c r="G95" s="248"/>
      <c r="H95" s="247">
        <f>H29</f>
        <v>0</v>
      </c>
      <c r="I95" s="247"/>
      <c r="J95" s="66"/>
      <c r="K95" s="65"/>
    </row>
    <row r="96" spans="1:11" x14ac:dyDescent="0.25">
      <c r="A96" s="66"/>
      <c r="B96" s="164" t="s">
        <v>186</v>
      </c>
      <c r="C96" s="250">
        <f>C95+H95</f>
        <v>0</v>
      </c>
      <c r="D96" s="250"/>
      <c r="E96" s="250"/>
      <c r="F96" s="251" t="s">
        <v>187</v>
      </c>
      <c r="G96" s="251"/>
      <c r="H96" s="249">
        <f>IF(C96&gt;0,C28,0)</f>
        <v>0</v>
      </c>
      <c r="I96" s="249"/>
      <c r="J96" s="66"/>
      <c r="K96" s="65"/>
    </row>
  </sheetData>
  <sheetProtection algorithmName="SHA-512" hashValue="3wiZAT+Tw5nb/T2+t3IKDFU9I69DzQHXXdBxbcZp9k2hm6k+Fy2/dTQpFSvzpgrjgsqPVHm+W3kRLkn7rnfjpQ==" saltValue="kJ2qoQZWCphI5nYetXxhAQ==" spinCount="100000" sheet="1" objects="1" scenarios="1"/>
  <protectedRanges>
    <protectedRange sqref="B83:I85" name="Comments Field"/>
    <protectedRange sqref="D38" name="Award Info_Disc Funding"/>
    <protectedRange sqref="C70 C72 H72 H80:H81 H83:H84 D80" name="IT"/>
    <protectedRange sqref="C62 C64 C66 H65" name="Space"/>
    <protectedRange sqref="B43:H57" name="Admin Salary"/>
    <protectedRange sqref="C77:D77 F77:I77" name="Award Info 2"/>
    <protectedRange sqref="C20 C26:C30" name="Award Info 1"/>
    <protectedRange sqref="C87:I89 C91:I94 C95:D96 H96:I96" name="General Info 2"/>
    <protectedRange sqref="C17:D19 H17:H19" name="General Info 1"/>
    <protectedRange sqref="H80:I81 H83:I84 D80:E80" name="Discretionary Amount"/>
    <protectedRange sqref="D80:E80" name="Discretionary Amount Selection"/>
  </protectedRanges>
  <mergeCells count="106">
    <mergeCell ref="D57:E57"/>
    <mergeCell ref="D52:E52"/>
    <mergeCell ref="D53:E53"/>
    <mergeCell ref="D54:E54"/>
    <mergeCell ref="D55:E55"/>
    <mergeCell ref="D56:E56"/>
    <mergeCell ref="D47:E47"/>
    <mergeCell ref="D48:E48"/>
    <mergeCell ref="D49:E49"/>
    <mergeCell ref="D50:E50"/>
    <mergeCell ref="D51:E51"/>
    <mergeCell ref="D43:E43"/>
    <mergeCell ref="D44:E44"/>
    <mergeCell ref="D45:E45"/>
    <mergeCell ref="D46:E46"/>
    <mergeCell ref="F1:H1"/>
    <mergeCell ref="F2:H2"/>
    <mergeCell ref="F3:H3"/>
    <mergeCell ref="H25:I25"/>
    <mergeCell ref="H26:I26"/>
    <mergeCell ref="F5:H5"/>
    <mergeCell ref="F7:H7"/>
    <mergeCell ref="F8:H8"/>
    <mergeCell ref="B13:I13"/>
    <mergeCell ref="B12:I12"/>
    <mergeCell ref="F20:G20"/>
    <mergeCell ref="F6:H6"/>
    <mergeCell ref="B10:I10"/>
    <mergeCell ref="B11:I11"/>
    <mergeCell ref="B14:I14"/>
    <mergeCell ref="C20:D20"/>
    <mergeCell ref="C15:D15"/>
    <mergeCell ref="C22:D22"/>
    <mergeCell ref="E22:I22"/>
    <mergeCell ref="H80:I80"/>
    <mergeCell ref="C82:D82"/>
    <mergeCell ref="H17:I17"/>
    <mergeCell ref="H18:I18"/>
    <mergeCell ref="H19:I19"/>
    <mergeCell ref="F18:G18"/>
    <mergeCell ref="C17:D17"/>
    <mergeCell ref="C18:D18"/>
    <mergeCell ref="C19:D19"/>
    <mergeCell ref="F17:G17"/>
    <mergeCell ref="E34:H34"/>
    <mergeCell ref="B23:I23"/>
    <mergeCell ref="E25:G25"/>
    <mergeCell ref="E26:G26"/>
    <mergeCell ref="E27:G27"/>
    <mergeCell ref="E29:G29"/>
    <mergeCell ref="E28:G28"/>
    <mergeCell ref="H27:I27"/>
    <mergeCell ref="H24:I24"/>
    <mergeCell ref="E30:G30"/>
    <mergeCell ref="H28:I28"/>
    <mergeCell ref="H29:I29"/>
    <mergeCell ref="E24:G24"/>
    <mergeCell ref="D42:E42"/>
    <mergeCell ref="C91:I92"/>
    <mergeCell ref="D80:E80"/>
    <mergeCell ref="B93:B94"/>
    <mergeCell ref="C93:I94"/>
    <mergeCell ref="F19:G19"/>
    <mergeCell ref="C36:G36"/>
    <mergeCell ref="D38:I38"/>
    <mergeCell ref="C40:D40"/>
    <mergeCell ref="E40:I40"/>
    <mergeCell ref="B38:C38"/>
    <mergeCell ref="C74:D74"/>
    <mergeCell ref="E74:I74"/>
    <mergeCell ref="B58:H58"/>
    <mergeCell ref="F63:G63"/>
    <mergeCell ref="C62:D62"/>
    <mergeCell ref="H30:I30"/>
    <mergeCell ref="E32:G32"/>
    <mergeCell ref="H32:I32"/>
    <mergeCell ref="C86:D86"/>
    <mergeCell ref="B80:C80"/>
    <mergeCell ref="C87:I87"/>
    <mergeCell ref="C88:I88"/>
    <mergeCell ref="C89:I89"/>
    <mergeCell ref="F80:G80"/>
    <mergeCell ref="B83:I85"/>
    <mergeCell ref="B91:B92"/>
    <mergeCell ref="C95:E95"/>
    <mergeCell ref="H95:I95"/>
    <mergeCell ref="F95:G95"/>
    <mergeCell ref="H96:I96"/>
    <mergeCell ref="C96:E96"/>
    <mergeCell ref="F96:G96"/>
    <mergeCell ref="C60:D60"/>
    <mergeCell ref="E60:I60"/>
    <mergeCell ref="F72:G72"/>
    <mergeCell ref="H63:I63"/>
    <mergeCell ref="H70:I70"/>
    <mergeCell ref="H72:I72"/>
    <mergeCell ref="C72:D72"/>
    <mergeCell ref="C64:D64"/>
    <mergeCell ref="C66:D66"/>
    <mergeCell ref="H65:I65"/>
    <mergeCell ref="F65:G65"/>
    <mergeCell ref="C68:D68"/>
    <mergeCell ref="E68:I68"/>
    <mergeCell ref="C70:D70"/>
    <mergeCell ref="F70:G70"/>
    <mergeCell ref="C90:I90"/>
  </mergeCells>
  <conditionalFormatting sqref="C24:C29 C87 C17:C19 H17:H19">
    <cfRule type="expression" dxfId="48" priority="102">
      <formula>ISBLANK(C17)</formula>
    </cfRule>
  </conditionalFormatting>
  <conditionalFormatting sqref="C3">
    <cfRule type="expression" dxfId="47" priority="100">
      <formula>ISBLANK(C3)</formula>
    </cfRule>
  </conditionalFormatting>
  <conditionalFormatting sqref="C30">
    <cfRule type="expression" dxfId="46" priority="93">
      <formula>$C$29="Other"</formula>
    </cfRule>
  </conditionalFormatting>
  <conditionalFormatting sqref="D38:I38">
    <cfRule type="expression" dxfId="45" priority="92">
      <formula>ISBLANK($D$38)</formula>
    </cfRule>
  </conditionalFormatting>
  <conditionalFormatting sqref="C89">
    <cfRule type="expression" dxfId="44" priority="89">
      <formula>ISBLANK(C89)</formula>
    </cfRule>
  </conditionalFormatting>
  <conditionalFormatting sqref="C88 C20">
    <cfRule type="expression" dxfId="43" priority="91">
      <formula>ISBLANK(C20)</formula>
    </cfRule>
  </conditionalFormatting>
  <conditionalFormatting sqref="H72:I72">
    <cfRule type="expression" dxfId="42" priority="84">
      <formula>$C$72="no"</formula>
    </cfRule>
  </conditionalFormatting>
  <conditionalFormatting sqref="I34">
    <cfRule type="expression" priority="105">
      <formula>$I$34=""</formula>
    </cfRule>
    <cfRule type="expression" dxfId="41" priority="106">
      <formula>I34&gt;=C34</formula>
    </cfRule>
  </conditionalFormatting>
  <conditionalFormatting sqref="C32">
    <cfRule type="expression" dxfId="40" priority="78">
      <formula>ISBLANK(C32)</formula>
    </cfRule>
  </conditionalFormatting>
  <conditionalFormatting sqref="C91">
    <cfRule type="expression" dxfId="39" priority="64">
      <formula>ISBLANK(C91)</formula>
    </cfRule>
  </conditionalFormatting>
  <conditionalFormatting sqref="C95">
    <cfRule type="expression" dxfId="38" priority="62">
      <formula>ISBLANK(C95)</formula>
    </cfRule>
  </conditionalFormatting>
  <conditionalFormatting sqref="C93">
    <cfRule type="expression" dxfId="37" priority="60">
      <formula>ISBLANK(C93)</formula>
    </cfRule>
  </conditionalFormatting>
  <conditionalFormatting sqref="C96">
    <cfRule type="expression" dxfId="36" priority="57">
      <formula>ISBLANK(C96)</formula>
    </cfRule>
  </conditionalFormatting>
  <conditionalFormatting sqref="H96">
    <cfRule type="expression" dxfId="35" priority="55">
      <formula>ISBLANK(H96)</formula>
    </cfRule>
  </conditionalFormatting>
  <dataValidations count="7">
    <dataValidation type="list" allowBlank="1" showInputMessage="1" showErrorMessage="1" sqref="C29" xr:uid="{00000000-0002-0000-0100-000000000000}">
      <formula1>"MTDC, TDC, Other"</formula1>
    </dataValidation>
    <dataValidation type="list" allowBlank="1" showInputMessage="1" showErrorMessage="1" sqref="C66 C72 C20 D80:E80" xr:uid="{00000000-0002-0000-0100-000001000000}">
      <formula1>"Yes, No"</formula1>
    </dataValidation>
    <dataValidation type="list" allowBlank="1" showInputMessage="1" showErrorMessage="1" sqref="E64 C64" xr:uid="{00000000-0002-0000-0100-000002000000}">
      <formula1>"Wet Lab, Dry Lab"</formula1>
    </dataValidation>
    <dataValidation type="list" allowBlank="1" showInputMessage="1" showErrorMessage="1" sqref="C19:D19" xr:uid="{00000000-0002-0000-0100-000003000000}">
      <formula1>"Initial, Competing Renewal, Supplement, Continuation"</formula1>
    </dataValidation>
    <dataValidation type="date" operator="greaterThanOrEqual" allowBlank="1" showInputMessage="1" showErrorMessage="1" sqref="C25" xr:uid="{00000000-0002-0000-0100-000004000000}">
      <formula1>TODAY()</formula1>
    </dataValidation>
    <dataValidation type="custom" allowBlank="1" showInputMessage="1" showErrorMessage="1" error="Total Direct Cost should be greater than or equal to Modified Total Direct Cost" sqref="C27" xr:uid="{00000000-0002-0000-0100-000005000000}">
      <formula1>C27&gt;=C26</formula1>
    </dataValidation>
    <dataValidation type="date" operator="greaterThanOrEqual" allowBlank="1" showInputMessage="1" showErrorMessage="1" sqref="C24" xr:uid="{00000000-0002-0000-0100-000006000000}">
      <formula1>7/1/2021</formula1>
    </dataValidation>
  </dataValidations>
  <hyperlinks>
    <hyperlink ref="C36:G36" location="'Budget Calculator'!A1" display="Go to Low IDC Budget Calculator" xr:uid="{00000000-0004-0000-0100-000000000000}"/>
  </hyperlinks>
  <pageMargins left="0.25" right="0.25" top="0.75" bottom="0.75" header="0.3" footer="0.3"/>
  <pageSetup scale="46" orientation="portrait" r:id="rId1"/>
  <extLst>
    <ext xmlns:x14="http://schemas.microsoft.com/office/spreadsheetml/2009/9/main" uri="{78C0D931-6437-407d-A8EE-F0AAD7539E65}">
      <x14:conditionalFormattings>
        <x14:conditionalFormatting xmlns:xm="http://schemas.microsoft.com/office/excel/2006/main">
          <x14:cfRule type="expression" priority="73" id="{82570CAD-4DD1-4D61-9CEE-DD9F2A47E0D0}">
            <xm:f>$D$38=Variables!$B$14</xm:f>
            <x14:dxf>
              <fill>
                <patternFill>
                  <bgColor theme="5" tint="0.79998168889431442"/>
                </patternFill>
              </fill>
            </x14:dxf>
          </x14:cfRule>
          <x14:cfRule type="expression" priority="87" id="{BBF48F0C-4243-4E81-9D3D-56C5BCCEEEA5}">
            <xm:f>$D$38=Variables!$B$13</xm:f>
            <x14:dxf>
              <fill>
                <patternFill>
                  <bgColor theme="5" tint="0.79998168889431442"/>
                </patternFill>
              </fill>
            </x14:dxf>
          </x14:cfRule>
          <xm:sqref>C77:D77 F77</xm:sqref>
        </x14:conditionalFormatting>
        <x14:conditionalFormatting xmlns:xm="http://schemas.microsoft.com/office/excel/2006/main">
          <x14:cfRule type="expression" priority="86" id="{D499D339-C9E1-4CEC-B5F5-FB0BF81D0D8F}">
            <xm:f>$D$38=Variables!$B$14</xm:f>
            <x14:dxf>
              <fill>
                <patternFill>
                  <bgColor theme="5" tint="0.79998168889431442"/>
                </patternFill>
              </fill>
            </x14:dxf>
          </x14:cfRule>
          <xm:sqref>C62:D62 C64:D64 C66:D66 C70:D70 C72:D72 B44:C50 H54:H56 B54:C54 F54:G57 F44:H50</xm:sqref>
        </x14:conditionalFormatting>
        <x14:conditionalFormatting xmlns:xm="http://schemas.microsoft.com/office/excel/2006/main">
          <x14:cfRule type="expression" priority="72" id="{D97AA3FB-993C-410C-BD7B-20CF59359B4B}">
            <xm:f>$D$38=Variables!$B$12</xm:f>
            <x14:dxf>
              <fill>
                <patternFill>
                  <bgColor theme="5" tint="0.79998168889431442"/>
                </patternFill>
              </fill>
            </x14:dxf>
          </x14:cfRule>
          <xm:sqref>C62:D62 C64:D64 C66:D66 C70:D70 C72:D72 B44:C50 H54:H56 B54:C54 F54:G57 F44:H50</xm:sqref>
        </x14:conditionalFormatting>
        <x14:conditionalFormatting xmlns:xm="http://schemas.microsoft.com/office/excel/2006/main">
          <x14:cfRule type="expression" priority="69" id="{069E198E-E970-4917-B225-207E74AFDF7F}">
            <xm:f>$D$38=Variables!$B$14</xm:f>
            <x14:dxf>
              <fill>
                <patternFill>
                  <bgColor theme="5" tint="0.79998168889431442"/>
                </patternFill>
              </fill>
            </x14:dxf>
          </x14:cfRule>
          <x14:cfRule type="expression" priority="70" id="{6D94BB89-7278-41A1-BDC0-7785E926FE25}">
            <xm:f>$D$38=Variables!$B$13</xm:f>
            <x14:dxf>
              <fill>
                <patternFill>
                  <bgColor theme="5" tint="0.79998168889431442"/>
                </patternFill>
              </fill>
            </x14:dxf>
          </x14:cfRule>
          <xm:sqref>H80</xm:sqref>
        </x14:conditionalFormatting>
        <x14:conditionalFormatting xmlns:xm="http://schemas.microsoft.com/office/excel/2006/main">
          <x14:cfRule type="expression" priority="65" id="{2D6163B6-F89C-4296-AF59-E21EECD1C9B6}">
            <xm:f>$D$38=Variables!$B$14</xm:f>
            <x14:dxf>
              <fill>
                <patternFill>
                  <bgColor theme="5" tint="0.79998168889431442"/>
                </patternFill>
              </fill>
            </x14:dxf>
          </x14:cfRule>
          <x14:cfRule type="expression" priority="66" id="{DAD86408-0779-45EB-8574-776CE7320BF3}">
            <xm:f>$D$38=Variables!$B$13</xm:f>
            <x14:dxf>
              <fill>
                <patternFill>
                  <bgColor theme="5" tint="0.79998168889431442"/>
                </patternFill>
              </fill>
            </x14:dxf>
          </x14:cfRule>
          <xm:sqref>D80</xm:sqref>
        </x14:conditionalFormatting>
        <x14:conditionalFormatting xmlns:xm="http://schemas.microsoft.com/office/excel/2006/main">
          <x14:cfRule type="expression" priority="54" id="{F11B2C6F-B67D-4D28-A321-A9FE007844B2}">
            <xm:f>$D$38=Variables!$B$14</xm:f>
            <x14:dxf>
              <fill>
                <patternFill>
                  <bgColor theme="5" tint="0.79998168889431442"/>
                </patternFill>
              </fill>
            </x14:dxf>
          </x14:cfRule>
          <xm:sqref>B43:D43 F43:H43</xm:sqref>
        </x14:conditionalFormatting>
        <x14:conditionalFormatting xmlns:xm="http://schemas.microsoft.com/office/excel/2006/main">
          <x14:cfRule type="expression" priority="53" id="{FFC3F0A3-555F-4F85-95C6-6D4A91EEDAE1}">
            <xm:f>$D$38=Variables!$B$12</xm:f>
            <x14:dxf>
              <fill>
                <patternFill>
                  <bgColor theme="5" tint="0.79998168889431442"/>
                </patternFill>
              </fill>
            </x14:dxf>
          </x14:cfRule>
          <xm:sqref>B43:D43 F43:H43</xm:sqref>
        </x14:conditionalFormatting>
        <x14:conditionalFormatting xmlns:xm="http://schemas.microsoft.com/office/excel/2006/main">
          <x14:cfRule type="expression" priority="52" id="{94BCDAD5-53F0-44E8-AF1B-A84B07ABD73A}">
            <xm:f>$D$38=Variables!$B$14</xm:f>
            <x14:dxf>
              <fill>
                <patternFill>
                  <bgColor theme="5" tint="0.79998168889431442"/>
                </patternFill>
              </fill>
            </x14:dxf>
          </x14:cfRule>
          <xm:sqref>B52:C53 F52:G53</xm:sqref>
        </x14:conditionalFormatting>
        <x14:conditionalFormatting xmlns:xm="http://schemas.microsoft.com/office/excel/2006/main">
          <x14:cfRule type="expression" priority="51" id="{76E56093-5AAC-4D7B-BD61-81D85C592841}">
            <xm:f>$D$38=Variables!$B$12</xm:f>
            <x14:dxf>
              <fill>
                <patternFill>
                  <bgColor theme="5" tint="0.79998168889431442"/>
                </patternFill>
              </fill>
            </x14:dxf>
          </x14:cfRule>
          <xm:sqref>B52:C53 F52:G53</xm:sqref>
        </x14:conditionalFormatting>
        <x14:conditionalFormatting xmlns:xm="http://schemas.microsoft.com/office/excel/2006/main">
          <x14:cfRule type="expression" priority="50" id="{78EF67B5-4CF8-42A0-9C0D-74B2460EAD42}">
            <xm:f>$D$38=Variables!$B$14</xm:f>
            <x14:dxf>
              <fill>
                <patternFill>
                  <bgColor theme="5" tint="0.79998168889431442"/>
                </patternFill>
              </fill>
            </x14:dxf>
          </x14:cfRule>
          <xm:sqref>B51:C51 F51:H51</xm:sqref>
        </x14:conditionalFormatting>
        <x14:conditionalFormatting xmlns:xm="http://schemas.microsoft.com/office/excel/2006/main">
          <x14:cfRule type="expression" priority="49" id="{2EB7FBD7-9B3D-4601-B7EA-A2D0F999FAD9}">
            <xm:f>$D$38=Variables!$B$12</xm:f>
            <x14:dxf>
              <fill>
                <patternFill>
                  <bgColor theme="5" tint="0.79998168889431442"/>
                </patternFill>
              </fill>
            </x14:dxf>
          </x14:cfRule>
          <xm:sqref>B51:C51 F51:H51</xm:sqref>
        </x14:conditionalFormatting>
        <x14:conditionalFormatting xmlns:xm="http://schemas.microsoft.com/office/excel/2006/main">
          <x14:cfRule type="expression" priority="48" id="{7A8A5888-C196-4882-9DAD-24C9CA5544C6}">
            <xm:f>$D$38=Variables!$B$14</xm:f>
            <x14:dxf>
              <fill>
                <patternFill>
                  <bgColor theme="5" tint="0.79998168889431442"/>
                </patternFill>
              </fill>
            </x14:dxf>
          </x14:cfRule>
          <xm:sqref>B52:C52 F53 F52:G52</xm:sqref>
        </x14:conditionalFormatting>
        <x14:conditionalFormatting xmlns:xm="http://schemas.microsoft.com/office/excel/2006/main">
          <x14:cfRule type="expression" priority="47" id="{466A79A6-BDF4-43C5-B9BD-F37AFC6757D3}">
            <xm:f>$D$38=Variables!$B$12</xm:f>
            <x14:dxf>
              <fill>
                <patternFill>
                  <bgColor theme="5" tint="0.79998168889431442"/>
                </patternFill>
              </fill>
            </x14:dxf>
          </x14:cfRule>
          <xm:sqref>B52:C52 F53 F52:G52</xm:sqref>
        </x14:conditionalFormatting>
        <x14:conditionalFormatting xmlns:xm="http://schemas.microsoft.com/office/excel/2006/main">
          <x14:cfRule type="expression" priority="34" id="{06746727-9BB3-4C5E-90D7-7984A411901D}">
            <xm:f>$D$38=Variables!$B$14</xm:f>
            <x14:dxf>
              <fill>
                <patternFill>
                  <bgColor theme="5" tint="0.79998168889431442"/>
                </patternFill>
              </fill>
            </x14:dxf>
          </x14:cfRule>
          <xm:sqref>B55:C56</xm:sqref>
        </x14:conditionalFormatting>
        <x14:conditionalFormatting xmlns:xm="http://schemas.microsoft.com/office/excel/2006/main">
          <x14:cfRule type="expression" priority="33" id="{06C35BAE-FB20-4AE9-964A-AAB1606D751B}">
            <xm:f>$D$38=Variables!$B$12</xm:f>
            <x14:dxf>
              <fill>
                <patternFill>
                  <bgColor theme="5" tint="0.79998168889431442"/>
                </patternFill>
              </fill>
            </x14:dxf>
          </x14:cfRule>
          <xm:sqref>B55:C56</xm:sqref>
        </x14:conditionalFormatting>
        <x14:conditionalFormatting xmlns:xm="http://schemas.microsoft.com/office/excel/2006/main">
          <x14:cfRule type="expression" priority="32" id="{1C3BFEA4-6881-47AA-85D8-EDAF3C6CCBA8}">
            <xm:f>$D$38=Variables!$B$14</xm:f>
            <x14:dxf>
              <fill>
                <patternFill>
                  <bgColor theme="5" tint="0.79998168889431442"/>
                </patternFill>
              </fill>
            </x14:dxf>
          </x14:cfRule>
          <xm:sqref>B57:C57</xm:sqref>
        </x14:conditionalFormatting>
        <x14:conditionalFormatting xmlns:xm="http://schemas.microsoft.com/office/excel/2006/main">
          <x14:cfRule type="expression" priority="31" id="{D26A0E15-A19A-4E23-9823-9B5140B9B8C7}">
            <xm:f>$D$38=Variables!$B$12</xm:f>
            <x14:dxf>
              <fill>
                <patternFill>
                  <bgColor theme="5" tint="0.79998168889431442"/>
                </patternFill>
              </fill>
            </x14:dxf>
          </x14:cfRule>
          <xm:sqref>B57:C57</xm:sqref>
        </x14:conditionalFormatting>
        <x14:conditionalFormatting xmlns:xm="http://schemas.microsoft.com/office/excel/2006/main">
          <x14:cfRule type="expression" priority="30" id="{EB56A65F-1926-43C4-AB3D-E841C953C28B}">
            <xm:f>$D$38=Variables!$B$14</xm:f>
            <x14:dxf>
              <fill>
                <patternFill>
                  <bgColor theme="5" tint="0.79998168889431442"/>
                </patternFill>
              </fill>
            </x14:dxf>
          </x14:cfRule>
          <xm:sqref>H53</xm:sqref>
        </x14:conditionalFormatting>
        <x14:conditionalFormatting xmlns:xm="http://schemas.microsoft.com/office/excel/2006/main">
          <x14:cfRule type="expression" priority="29" id="{BBECAFE8-BC63-42BE-B1C8-967189847F82}">
            <xm:f>$D$38=Variables!$B$12</xm:f>
            <x14:dxf>
              <fill>
                <patternFill>
                  <bgColor theme="5" tint="0.79998168889431442"/>
                </patternFill>
              </fill>
            </x14:dxf>
          </x14:cfRule>
          <xm:sqref>H53</xm:sqref>
        </x14:conditionalFormatting>
        <x14:conditionalFormatting xmlns:xm="http://schemas.microsoft.com/office/excel/2006/main">
          <x14:cfRule type="expression" priority="28" id="{CBC71C05-D475-48AD-AC74-40BFE80DA320}">
            <xm:f>$D$38=Variables!$B$14</xm:f>
            <x14:dxf>
              <fill>
                <patternFill>
                  <bgColor theme="5" tint="0.79998168889431442"/>
                </patternFill>
              </fill>
            </x14:dxf>
          </x14:cfRule>
          <xm:sqref>H52</xm:sqref>
        </x14:conditionalFormatting>
        <x14:conditionalFormatting xmlns:xm="http://schemas.microsoft.com/office/excel/2006/main">
          <x14:cfRule type="expression" priority="27" id="{6E76F3A3-D937-4AC6-B0D6-FE915A1D4597}">
            <xm:f>$D$38=Variables!$B$12</xm:f>
            <x14:dxf>
              <fill>
                <patternFill>
                  <bgColor theme="5" tint="0.79998168889431442"/>
                </patternFill>
              </fill>
            </x14:dxf>
          </x14:cfRule>
          <xm:sqref>H52</xm:sqref>
        </x14:conditionalFormatting>
        <x14:conditionalFormatting xmlns:xm="http://schemas.microsoft.com/office/excel/2006/main">
          <x14:cfRule type="expression" priority="20" id="{1F275310-B790-4927-B09B-D221A8EA9740}">
            <xm:f>$D$38=Variables!$B$14</xm:f>
            <x14:dxf>
              <fill>
                <patternFill>
                  <bgColor theme="5" tint="0.79998168889431442"/>
                </patternFill>
              </fill>
            </x14:dxf>
          </x14:cfRule>
          <xm:sqref>H57</xm:sqref>
        </x14:conditionalFormatting>
        <x14:conditionalFormatting xmlns:xm="http://schemas.microsoft.com/office/excel/2006/main">
          <x14:cfRule type="expression" priority="19" id="{A4FC191F-1714-491C-823A-F7900C9F5551}">
            <xm:f>$D$38=Variables!$B$12</xm:f>
            <x14:dxf>
              <fill>
                <patternFill>
                  <bgColor theme="5" tint="0.79998168889431442"/>
                </patternFill>
              </fill>
            </x14:dxf>
          </x14:cfRule>
          <xm:sqref>H57</xm:sqref>
        </x14:conditionalFormatting>
        <x14:conditionalFormatting xmlns:xm="http://schemas.microsoft.com/office/excel/2006/main">
          <x14:cfRule type="expression" priority="2" id="{0952E377-76A9-488C-BD97-1E39DBC3190A}">
            <xm:f>$D$38=Variables!$B$14</xm:f>
            <x14:dxf>
              <fill>
                <patternFill>
                  <bgColor theme="5" tint="0.79998168889431442"/>
                </patternFill>
              </fill>
            </x14:dxf>
          </x14:cfRule>
          <xm:sqref>D44:D57</xm:sqref>
        </x14:conditionalFormatting>
        <x14:conditionalFormatting xmlns:xm="http://schemas.microsoft.com/office/excel/2006/main">
          <x14:cfRule type="expression" priority="1" id="{5B828DE5-6F40-45E0-92EB-7C29713545BD}">
            <xm:f>$D$38=Variables!$B$12</xm:f>
            <x14:dxf>
              <fill>
                <patternFill>
                  <bgColor theme="5" tint="0.79998168889431442"/>
                </patternFill>
              </fill>
            </x14:dxf>
          </x14:cfRule>
          <xm:sqref>D44:D57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Variables!$B$11:$B$14</xm:f>
          </x14:formula1>
          <xm:sqref>D38:I38</xm:sqref>
        </x14:dataValidation>
        <x14:dataValidation type="list" allowBlank="1" showInputMessage="1" showErrorMessage="1" xr:uid="{00000000-0002-0000-0100-00000A000000}">
          <x14:formula1>
            <xm:f>Variables!$B$21:$B$24</xm:f>
          </x14:formula1>
          <xm:sqref>H19</xm:sqref>
        </x14:dataValidation>
        <x14:dataValidation type="list" allowBlank="1" showInputMessage="1" showErrorMessage="1" xr:uid="{00000000-0002-0000-0100-000007000000}">
          <x14:formula1>
            <xm:f>Variables!$G$2:$G$4</xm:f>
          </x14:formula1>
          <xm:sqref>G43:G57</xm:sqref>
        </x14:dataValidation>
        <x14:dataValidation type="list" allowBlank="1" showInputMessage="1" showErrorMessage="1" xr:uid="{00000000-0002-0000-0100-000009000000}">
          <x14:formula1>
            <xm:f>Variables!$B$17:$B$18</xm:f>
          </x14:formula1>
          <xm:sqref>C43:C57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1"/>
  <sheetViews>
    <sheetView workbookViewId="0">
      <selection activeCell="A26" sqref="A26"/>
    </sheetView>
  </sheetViews>
  <sheetFormatPr defaultColWidth="9.140625" defaultRowHeight="15" x14ac:dyDescent="0.25"/>
  <cols>
    <col min="1" max="1" width="44.42578125" style="61" bestFit="1" customWidth="1"/>
    <col min="2" max="2" width="13.140625" style="61" customWidth="1"/>
    <col min="3" max="3" width="3" style="61" customWidth="1"/>
    <col min="4" max="4" width="13.140625" style="61" customWidth="1"/>
    <col min="5" max="5" width="20.28515625" style="61" bestFit="1" customWidth="1"/>
    <col min="6" max="6" width="17.7109375" style="61" bestFit="1" customWidth="1"/>
    <col min="7" max="7" width="12.85546875" style="61" customWidth="1"/>
    <col min="8" max="8" width="19.5703125" style="61" bestFit="1" customWidth="1"/>
    <col min="9" max="9" width="9.140625" style="61"/>
    <col min="10" max="10" width="12.5703125" style="61" bestFit="1" customWidth="1"/>
    <col min="11" max="11" width="11" style="61" bestFit="1" customWidth="1"/>
    <col min="12" max="12" width="12" style="61" bestFit="1" customWidth="1"/>
    <col min="13" max="15" width="9.140625" style="61"/>
    <col min="16" max="16" width="8.140625" style="61" customWidth="1"/>
    <col min="17" max="16384" width="9.140625" style="61"/>
  </cols>
  <sheetData>
    <row r="1" spans="1:15" x14ac:dyDescent="0.25">
      <c r="A1" s="378" t="s">
        <v>180</v>
      </c>
      <c r="B1" s="390" t="s">
        <v>158</v>
      </c>
      <c r="C1" s="390"/>
      <c r="D1" s="390"/>
      <c r="E1" s="390"/>
      <c r="F1" s="390"/>
      <c r="G1" s="390"/>
      <c r="H1" s="391"/>
      <c r="I1" s="66"/>
      <c r="J1" s="65"/>
      <c r="K1" s="65"/>
      <c r="L1" s="65"/>
      <c r="M1" s="65"/>
    </row>
    <row r="2" spans="1:15" ht="15.75" thickBot="1" x14ac:dyDescent="0.3">
      <c r="A2" s="379"/>
      <c r="B2" s="392"/>
      <c r="C2" s="392"/>
      <c r="D2" s="392"/>
      <c r="E2" s="392"/>
      <c r="F2" s="392"/>
      <c r="G2" s="392"/>
      <c r="H2" s="393"/>
      <c r="I2" s="66"/>
      <c r="J2" s="65"/>
      <c r="K2" s="65"/>
      <c r="L2" s="65"/>
      <c r="M2" s="65"/>
    </row>
    <row r="3" spans="1:15" ht="15.75" thickBot="1" x14ac:dyDescent="0.3">
      <c r="A3" s="200"/>
      <c r="B3" s="201"/>
      <c r="C3" s="23"/>
      <c r="D3" s="23"/>
      <c r="E3" s="23"/>
      <c r="F3" s="23"/>
      <c r="G3" s="23"/>
      <c r="H3" s="26"/>
      <c r="I3" s="66"/>
      <c r="J3" s="65"/>
      <c r="K3" s="65"/>
      <c r="L3" s="65"/>
      <c r="M3" s="65"/>
    </row>
    <row r="4" spans="1:15" x14ac:dyDescent="0.25">
      <c r="A4" s="198" t="s">
        <v>96</v>
      </c>
      <c r="B4" s="202">
        <f>Form!C26</f>
        <v>0</v>
      </c>
      <c r="C4" s="23"/>
      <c r="D4" s="25"/>
      <c r="E4" s="90"/>
      <c r="F4" s="91" t="s">
        <v>7</v>
      </c>
      <c r="G4" s="81">
        <f>Form!C24</f>
        <v>0</v>
      </c>
      <c r="H4" s="5"/>
      <c r="I4" s="67"/>
      <c r="J4" s="68"/>
      <c r="K4" s="68"/>
      <c r="L4" s="68"/>
      <c r="M4" s="68"/>
    </row>
    <row r="5" spans="1:15" x14ac:dyDescent="0.25">
      <c r="A5" s="203" t="s">
        <v>97</v>
      </c>
      <c r="B5" s="204">
        <f>Form!C27</f>
        <v>0</v>
      </c>
      <c r="C5" s="23"/>
      <c r="D5" s="25"/>
      <c r="E5" s="92"/>
      <c r="F5" s="122" t="s">
        <v>8</v>
      </c>
      <c r="G5" s="13">
        <f>Form!C25</f>
        <v>0</v>
      </c>
      <c r="H5" s="26"/>
      <c r="I5" s="69"/>
      <c r="J5" s="70"/>
      <c r="K5" s="71"/>
      <c r="L5" s="71"/>
      <c r="M5" s="71"/>
      <c r="O5" s="71"/>
    </row>
    <row r="6" spans="1:15" x14ac:dyDescent="0.25">
      <c r="A6" s="205" t="s">
        <v>36</v>
      </c>
      <c r="B6" s="206">
        <f>Form!C28</f>
        <v>0</v>
      </c>
      <c r="C6" s="23"/>
      <c r="D6" s="25"/>
      <c r="E6" s="388" t="s">
        <v>71</v>
      </c>
      <c r="F6" s="389"/>
      <c r="G6" s="14">
        <f>Form!C3</f>
        <v>0</v>
      </c>
      <c r="H6" s="27"/>
      <c r="I6" s="67"/>
      <c r="J6" s="68"/>
      <c r="K6" s="68"/>
      <c r="L6" s="68"/>
      <c r="M6" s="68"/>
      <c r="O6" s="72"/>
    </row>
    <row r="7" spans="1:15" ht="15.75" thickBot="1" x14ac:dyDescent="0.3">
      <c r="A7" s="205" t="s">
        <v>181</v>
      </c>
      <c r="B7" s="204">
        <f>Form!C29</f>
        <v>0</v>
      </c>
      <c r="C7" s="23"/>
      <c r="D7" s="25"/>
      <c r="E7" s="386" t="s">
        <v>72</v>
      </c>
      <c r="F7" s="387"/>
      <c r="G7" s="15">
        <f>Form!C4</f>
        <v>0</v>
      </c>
      <c r="H7" s="16" t="s">
        <v>10</v>
      </c>
      <c r="J7" s="72"/>
    </row>
    <row r="8" spans="1:15" ht="15.75" thickBot="1" x14ac:dyDescent="0.3">
      <c r="A8" s="207" t="s">
        <v>76</v>
      </c>
      <c r="B8" s="208">
        <f>Form!C30</f>
        <v>0</v>
      </c>
      <c r="C8" s="23"/>
      <c r="D8" s="77"/>
      <c r="E8" s="78"/>
      <c r="F8" s="78"/>
      <c r="G8" s="78"/>
      <c r="H8" s="82"/>
      <c r="J8" s="72"/>
    </row>
    <row r="9" spans="1:15" ht="15.75" thickBot="1" x14ac:dyDescent="0.3">
      <c r="A9" s="209" t="s">
        <v>68</v>
      </c>
      <c r="B9" s="210" t="s">
        <v>95</v>
      </c>
      <c r="C9" s="23"/>
      <c r="D9" s="23"/>
      <c r="E9" s="83"/>
      <c r="F9" s="25"/>
      <c r="G9" s="25"/>
      <c r="H9" s="84"/>
      <c r="J9" s="72"/>
    </row>
    <row r="10" spans="1:15" x14ac:dyDescent="0.25">
      <c r="A10" s="211"/>
      <c r="B10" s="212"/>
      <c r="C10" s="23"/>
      <c r="D10" s="77"/>
      <c r="E10" s="78"/>
      <c r="F10" s="78"/>
      <c r="G10" s="78"/>
      <c r="H10" s="82"/>
      <c r="J10" s="72"/>
    </row>
    <row r="11" spans="1:15" ht="15.75" thickBot="1" x14ac:dyDescent="0.3">
      <c r="A11" s="211"/>
      <c r="B11" s="212"/>
      <c r="C11" s="23"/>
      <c r="D11" s="23"/>
      <c r="E11" s="23"/>
      <c r="F11" s="23"/>
      <c r="G11" s="23"/>
      <c r="H11" s="26"/>
      <c r="I11" s="62"/>
      <c r="O11" s="72"/>
    </row>
    <row r="12" spans="1:15" ht="15.75" thickBot="1" x14ac:dyDescent="0.3">
      <c r="A12" s="213" t="s">
        <v>4</v>
      </c>
      <c r="B12" s="214">
        <f>Form!C32</f>
        <v>0</v>
      </c>
      <c r="C12" s="25"/>
      <c r="D12" s="382" t="s">
        <v>100</v>
      </c>
      <c r="E12" s="383"/>
      <c r="F12" s="384"/>
      <c r="G12" s="380" t="e">
        <f>((B4)*Form!C6-SUM(Form!H24:I29))/(1+Form!C28)</f>
        <v>#DIV/0!</v>
      </c>
      <c r="H12" s="381"/>
      <c r="I12" s="62"/>
    </row>
    <row r="13" spans="1:15" ht="15.75" thickBot="1" x14ac:dyDescent="0.3">
      <c r="A13" s="213" t="s">
        <v>116</v>
      </c>
      <c r="B13" s="214">
        <f>SUM(Form!H25:I29)</f>
        <v>0</v>
      </c>
      <c r="C13" s="23"/>
      <c r="D13" s="382" t="s">
        <v>101</v>
      </c>
      <c r="E13" s="383"/>
      <c r="F13" s="384"/>
      <c r="G13" s="380" t="e">
        <f>((B4)*Form!C6-SUM(Form!H24:I29))/(1+Form!C28)</f>
        <v>#DIV/0!</v>
      </c>
      <c r="H13" s="381"/>
      <c r="I13" s="62"/>
      <c r="O13" s="72"/>
    </row>
    <row r="14" spans="1:15" ht="15.75" thickBot="1" x14ac:dyDescent="0.3">
      <c r="A14" s="215" t="s">
        <v>93</v>
      </c>
      <c r="B14" s="216" t="str">
        <f>Form!H32</f>
        <v>-</v>
      </c>
      <c r="C14" s="79"/>
      <c r="D14" s="385" t="s">
        <v>99</v>
      </c>
      <c r="E14" s="385"/>
      <c r="F14" s="385"/>
      <c r="G14" s="380" t="str">
        <f>B14</f>
        <v>-</v>
      </c>
      <c r="H14" s="381"/>
      <c r="I14" s="62"/>
      <c r="O14" s="72"/>
    </row>
    <row r="15" spans="1:15" ht="15.75" thickBot="1" x14ac:dyDescent="0.3">
      <c r="A15" s="89"/>
      <c r="B15" s="25"/>
      <c r="C15" s="23"/>
      <c r="D15" s="93"/>
      <c r="E15" s="93"/>
      <c r="F15" s="93"/>
      <c r="G15" s="94"/>
      <c r="H15" s="95"/>
      <c r="I15" s="62"/>
      <c r="O15" s="72"/>
    </row>
    <row r="16" spans="1:15" ht="15.75" thickBot="1" x14ac:dyDescent="0.3">
      <c r="A16" s="53" t="s">
        <v>11</v>
      </c>
      <c r="B16" s="18">
        <f>Form!I34</f>
        <v>0</v>
      </c>
      <c r="C16" s="23"/>
      <c r="D16" s="23"/>
      <c r="E16" s="23"/>
      <c r="F16" s="23"/>
      <c r="G16" s="23"/>
      <c r="H16" s="26"/>
      <c r="I16" s="62"/>
      <c r="O16" s="72"/>
    </row>
    <row r="17" spans="1:15" ht="15.75" thickBot="1" x14ac:dyDescent="0.3">
      <c r="A17" s="89"/>
      <c r="B17" s="25"/>
      <c r="C17" s="23"/>
      <c r="D17" s="23"/>
      <c r="E17" s="23"/>
      <c r="F17" s="23"/>
      <c r="G17" s="23"/>
      <c r="H17" s="26"/>
      <c r="I17" s="62"/>
      <c r="O17" s="72"/>
    </row>
    <row r="18" spans="1:15" ht="15.75" thickBot="1" x14ac:dyDescent="0.3">
      <c r="A18" s="53" t="s">
        <v>77</v>
      </c>
      <c r="B18" s="22" t="str">
        <f>Form!C34</f>
        <v>-</v>
      </c>
      <c r="C18" s="58"/>
      <c r="D18" s="25"/>
      <c r="E18" s="80"/>
      <c r="F18" s="80"/>
      <c r="G18" s="80"/>
      <c r="H18" s="84"/>
      <c r="I18" s="62"/>
    </row>
    <row r="19" spans="1:15" x14ac:dyDescent="0.25">
      <c r="A19" s="85"/>
      <c r="B19" s="25"/>
      <c r="C19" s="23"/>
      <c r="D19" s="23"/>
      <c r="E19" s="23"/>
      <c r="F19" s="23"/>
      <c r="G19" s="23"/>
      <c r="H19" s="33"/>
      <c r="I19" s="73"/>
      <c r="J19" s="74"/>
      <c r="K19" s="74"/>
      <c r="L19" s="75"/>
    </row>
    <row r="20" spans="1:15" ht="12.75" customHeight="1" x14ac:dyDescent="0.25">
      <c r="A20" s="32"/>
      <c r="B20" s="287" t="s">
        <v>98</v>
      </c>
      <c r="C20" s="287"/>
      <c r="D20" s="287"/>
      <c r="E20" s="287"/>
      <c r="F20" s="287"/>
      <c r="G20" s="23"/>
      <c r="H20" s="26"/>
      <c r="I20" s="62"/>
    </row>
    <row r="21" spans="1:15" ht="12.75" customHeight="1" thickBot="1" x14ac:dyDescent="0.3">
      <c r="A21" s="86"/>
      <c r="B21" s="87"/>
      <c r="C21" s="87"/>
      <c r="D21" s="87"/>
      <c r="E21" s="87"/>
      <c r="F21" s="87"/>
      <c r="G21" s="87"/>
      <c r="H21" s="88"/>
      <c r="I21" s="62"/>
    </row>
  </sheetData>
  <sheetProtection password="DF81" sheet="1" objects="1" scenarios="1"/>
  <protectedRanges>
    <protectedRange sqref="B4:B9" name="Award Info 1"/>
  </protectedRanges>
  <mergeCells count="11">
    <mergeCell ref="A1:A2"/>
    <mergeCell ref="G13:H13"/>
    <mergeCell ref="G14:H14"/>
    <mergeCell ref="B20:F20"/>
    <mergeCell ref="D13:F13"/>
    <mergeCell ref="D14:F14"/>
    <mergeCell ref="E7:F7"/>
    <mergeCell ref="E6:F6"/>
    <mergeCell ref="B1:H2"/>
    <mergeCell ref="D12:F12"/>
    <mergeCell ref="G12:H12"/>
  </mergeCells>
  <conditionalFormatting sqref="B4:B7 G4:G5">
    <cfRule type="expression" dxfId="6" priority="12">
      <formula>ISBLANK(B4)</formula>
    </cfRule>
  </conditionalFormatting>
  <conditionalFormatting sqref="G6">
    <cfRule type="expression" dxfId="5" priority="11">
      <formula>ISBLANK(G6)</formula>
    </cfRule>
  </conditionalFormatting>
  <conditionalFormatting sqref="B8">
    <cfRule type="expression" dxfId="4" priority="10">
      <formula>$B$7="Other"</formula>
    </cfRule>
  </conditionalFormatting>
  <conditionalFormatting sqref="B9">
    <cfRule type="expression" dxfId="3" priority="8">
      <formula>ISBLANK(B9)</formula>
    </cfRule>
  </conditionalFormatting>
  <conditionalFormatting sqref="B16">
    <cfRule type="expression" priority="13">
      <formula>$B$16=""</formula>
    </cfRule>
    <cfRule type="expression" dxfId="2" priority="14">
      <formula>B16&gt;=B18</formula>
    </cfRule>
  </conditionalFormatting>
  <conditionalFormatting sqref="B12">
    <cfRule type="expression" dxfId="1" priority="2">
      <formula>ISBLANK(B12)</formula>
    </cfRule>
  </conditionalFormatting>
  <conditionalFormatting sqref="B13">
    <cfRule type="expression" dxfId="0" priority="1">
      <formula>ISBLANK(B13)</formula>
    </cfRule>
  </conditionalFormatting>
  <dataValidations count="2">
    <dataValidation type="date" operator="greaterThanOrEqual" allowBlank="1" showInputMessage="1" showErrorMessage="1" sqref="G4:G5" xr:uid="{00000000-0002-0000-0200-000000000000}">
      <formula1>TODAY()</formula1>
    </dataValidation>
    <dataValidation type="list" allowBlank="1" showInputMessage="1" showErrorMessage="1" sqref="B9" xr:uid="{00000000-0002-0000-0200-000001000000}">
      <formula1>"Yes, No"</formula1>
    </dataValidation>
  </dataValidations>
  <hyperlinks>
    <hyperlink ref="B20:F20" location="Form!A1" display="Return to Form" xr:uid="{00000000-0004-0000-0200-000000000000}"/>
  </hyperlink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L8"/>
  <sheetViews>
    <sheetView workbookViewId="0">
      <selection activeCell="I7" sqref="I7:J7"/>
    </sheetView>
  </sheetViews>
  <sheetFormatPr defaultColWidth="9.140625" defaultRowHeight="15" x14ac:dyDescent="0.25"/>
  <cols>
    <col min="3" max="3" width="31.85546875" customWidth="1"/>
    <col min="6" max="6" width="1" customWidth="1"/>
    <col min="7" max="7" width="17.140625" customWidth="1"/>
    <col min="8" max="8" width="10" customWidth="1"/>
    <col min="9" max="9" width="17.7109375" customWidth="1"/>
    <col min="11" max="11" width="17.140625" customWidth="1"/>
    <col min="12" max="12" width="10" customWidth="1"/>
  </cols>
  <sheetData>
    <row r="1" spans="1:12" ht="15.75" thickBot="1" x14ac:dyDescent="0.3">
      <c r="A1" s="394" t="s">
        <v>179</v>
      </c>
      <c r="B1" s="395"/>
      <c r="C1" s="395"/>
      <c r="D1" s="395"/>
      <c r="E1" s="396"/>
      <c r="F1" s="154"/>
      <c r="G1" s="394" t="s">
        <v>176</v>
      </c>
      <c r="H1" s="395"/>
      <c r="I1" s="395" t="s">
        <v>177</v>
      </c>
      <c r="J1" s="395"/>
      <c r="K1" s="395" t="s">
        <v>178</v>
      </c>
      <c r="L1" s="396"/>
    </row>
    <row r="2" spans="1:12" x14ac:dyDescent="0.25">
      <c r="A2" s="348" t="s">
        <v>19</v>
      </c>
      <c r="B2" s="349"/>
      <c r="C2" s="350"/>
      <c r="D2" s="407">
        <f>Form!H24</f>
        <v>0</v>
      </c>
      <c r="E2" s="408"/>
      <c r="F2" s="155"/>
      <c r="G2" s="407">
        <f>D2-(D3*Form!C28)</f>
        <v>0</v>
      </c>
      <c r="H2" s="408"/>
      <c r="I2" s="399"/>
      <c r="J2" s="400"/>
      <c r="K2" s="399"/>
      <c r="L2" s="400"/>
    </row>
    <row r="3" spans="1:12" x14ac:dyDescent="0.25">
      <c r="A3" s="331" t="s">
        <v>145</v>
      </c>
      <c r="B3" s="332"/>
      <c r="C3" s="333"/>
      <c r="D3" s="409">
        <f>Form!H25</f>
        <v>0</v>
      </c>
      <c r="E3" s="410"/>
      <c r="F3" s="155"/>
      <c r="G3" s="401"/>
      <c r="H3" s="402"/>
      <c r="I3" s="409">
        <f>D3</f>
        <v>0</v>
      </c>
      <c r="J3" s="410"/>
      <c r="K3" s="401"/>
      <c r="L3" s="402"/>
    </row>
    <row r="4" spans="1:12" x14ac:dyDescent="0.25">
      <c r="A4" s="334" t="s">
        <v>146</v>
      </c>
      <c r="B4" s="335"/>
      <c r="C4" s="335"/>
      <c r="D4" s="411">
        <f>Form!H26</f>
        <v>0</v>
      </c>
      <c r="E4" s="412"/>
      <c r="F4" s="155"/>
      <c r="G4" s="403"/>
      <c r="H4" s="404"/>
      <c r="I4" s="411">
        <f>D4</f>
        <v>0</v>
      </c>
      <c r="J4" s="412"/>
      <c r="K4" s="403"/>
      <c r="L4" s="404"/>
    </row>
    <row r="5" spans="1:12" x14ac:dyDescent="0.25">
      <c r="A5" s="334" t="s">
        <v>147</v>
      </c>
      <c r="B5" s="335"/>
      <c r="C5" s="335"/>
      <c r="D5" s="411">
        <f>Form!H27</f>
        <v>0</v>
      </c>
      <c r="E5" s="412"/>
      <c r="F5" s="155"/>
      <c r="G5" s="403"/>
      <c r="H5" s="404"/>
      <c r="I5" s="411">
        <f>D5</f>
        <v>0</v>
      </c>
      <c r="J5" s="412"/>
      <c r="K5" s="403"/>
      <c r="L5" s="404"/>
    </row>
    <row r="6" spans="1:12" x14ac:dyDescent="0.25">
      <c r="A6" s="334" t="s">
        <v>148</v>
      </c>
      <c r="B6" s="335"/>
      <c r="C6" s="335"/>
      <c r="D6" s="417">
        <f>Form!H28</f>
        <v>0</v>
      </c>
      <c r="E6" s="418"/>
      <c r="F6" s="155"/>
      <c r="G6" s="413"/>
      <c r="H6" s="414"/>
      <c r="I6" s="413"/>
      <c r="J6" s="414"/>
      <c r="K6" s="405">
        <f>D6</f>
        <v>0</v>
      </c>
      <c r="L6" s="406"/>
    </row>
    <row r="7" spans="1:12" ht="15.75" thickBot="1" x14ac:dyDescent="0.3">
      <c r="A7" s="336" t="s">
        <v>149</v>
      </c>
      <c r="B7" s="337"/>
      <c r="C7" s="337"/>
      <c r="D7" s="415">
        <f>Form!H29</f>
        <v>0</v>
      </c>
      <c r="E7" s="416"/>
      <c r="F7" s="155"/>
      <c r="G7" s="397"/>
      <c r="H7" s="398"/>
      <c r="I7" s="415">
        <f>D7+(I3*Form!C28)</f>
        <v>0</v>
      </c>
      <c r="J7" s="416"/>
      <c r="K7" s="397"/>
      <c r="L7" s="398"/>
    </row>
    <row r="8" spans="1:12" ht="16.5" thickTop="1" thickBot="1" x14ac:dyDescent="0.3">
      <c r="A8" s="342" t="s">
        <v>64</v>
      </c>
      <c r="B8" s="343"/>
      <c r="C8" s="343"/>
      <c r="D8" s="296">
        <f>SUM(D2:D7)</f>
        <v>0</v>
      </c>
      <c r="E8" s="297"/>
      <c r="F8" s="156"/>
      <c r="G8" s="296">
        <f>SUM(G2:G7)</f>
        <v>0</v>
      </c>
      <c r="H8" s="297"/>
      <c r="I8" s="296">
        <f>SUM(I2:I7)</f>
        <v>0</v>
      </c>
      <c r="J8" s="297"/>
      <c r="K8" s="296">
        <f>SUM(K2:K7)</f>
        <v>0</v>
      </c>
      <c r="L8" s="297"/>
    </row>
  </sheetData>
  <mergeCells count="39">
    <mergeCell ref="D7:E7"/>
    <mergeCell ref="A2:C2"/>
    <mergeCell ref="D2:E2"/>
    <mergeCell ref="A3:C3"/>
    <mergeCell ref="D3:E3"/>
    <mergeCell ref="A4:C4"/>
    <mergeCell ref="D4:E4"/>
    <mergeCell ref="G5:H5"/>
    <mergeCell ref="A8:C8"/>
    <mergeCell ref="D8:E8"/>
    <mergeCell ref="I2:J2"/>
    <mergeCell ref="I3:J3"/>
    <mergeCell ref="I4:J4"/>
    <mergeCell ref="I5:J5"/>
    <mergeCell ref="I6:J6"/>
    <mergeCell ref="I7:J7"/>
    <mergeCell ref="I8:J8"/>
    <mergeCell ref="G6:H6"/>
    <mergeCell ref="A5:C5"/>
    <mergeCell ref="D5:E5"/>
    <mergeCell ref="A6:C6"/>
    <mergeCell ref="D6:E6"/>
    <mergeCell ref="A7:C7"/>
    <mergeCell ref="A1:E1"/>
    <mergeCell ref="G7:H7"/>
    <mergeCell ref="G8:H8"/>
    <mergeCell ref="K1:L1"/>
    <mergeCell ref="K2:L2"/>
    <mergeCell ref="K3:L3"/>
    <mergeCell ref="K4:L4"/>
    <mergeCell ref="K5:L5"/>
    <mergeCell ref="K6:L6"/>
    <mergeCell ref="K7:L7"/>
    <mergeCell ref="K8:L8"/>
    <mergeCell ref="I1:J1"/>
    <mergeCell ref="G1:H1"/>
    <mergeCell ref="G2:H2"/>
    <mergeCell ref="G3:H3"/>
    <mergeCell ref="G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
  <sheetViews>
    <sheetView topLeftCell="F1" workbookViewId="0">
      <selection activeCell="X2" sqref="X2"/>
    </sheetView>
  </sheetViews>
  <sheetFormatPr defaultRowHeight="15" x14ac:dyDescent="0.25"/>
  <cols>
    <col min="1" max="10" width="15.85546875" customWidth="1"/>
    <col min="11" max="11" width="48.28515625" customWidth="1"/>
    <col min="12" max="12" width="15.85546875" customWidth="1"/>
  </cols>
  <sheetData>
    <row r="1" spans="1:23" ht="105" x14ac:dyDescent="0.25">
      <c r="A1" s="171" t="s">
        <v>195</v>
      </c>
      <c r="B1" s="172" t="s">
        <v>196</v>
      </c>
      <c r="C1" s="173" t="s">
        <v>197</v>
      </c>
      <c r="D1" s="171" t="s">
        <v>198</v>
      </c>
      <c r="E1" s="171" t="s">
        <v>199</v>
      </c>
      <c r="F1" s="173" t="s">
        <v>138</v>
      </c>
      <c r="G1" s="174" t="s">
        <v>139</v>
      </c>
      <c r="H1" s="175" t="s">
        <v>200</v>
      </c>
      <c r="I1" s="176" t="s">
        <v>140</v>
      </c>
      <c r="J1" s="174" t="s">
        <v>201</v>
      </c>
      <c r="K1" s="175" t="s">
        <v>202</v>
      </c>
      <c r="L1" s="177" t="s">
        <v>203</v>
      </c>
      <c r="M1" s="178" t="s">
        <v>204</v>
      </c>
      <c r="N1" s="179" t="s">
        <v>205</v>
      </c>
      <c r="O1" s="179" t="s">
        <v>206</v>
      </c>
      <c r="P1" s="180" t="s">
        <v>207</v>
      </c>
      <c r="Q1" s="181" t="s">
        <v>208</v>
      </c>
      <c r="R1" s="181" t="s">
        <v>209</v>
      </c>
      <c r="S1" s="182" t="s">
        <v>210</v>
      </c>
      <c r="T1" s="183" t="s">
        <v>211</v>
      </c>
      <c r="U1" s="184" t="s">
        <v>212</v>
      </c>
      <c r="V1" s="185" t="s">
        <v>213</v>
      </c>
      <c r="W1" s="185" t="s">
        <v>214</v>
      </c>
    </row>
    <row r="2" spans="1:23" x14ac:dyDescent="0.25">
      <c r="A2" s="186" t="s">
        <v>215</v>
      </c>
      <c r="B2" s="132">
        <f ca="1">TODAY()</f>
        <v>45000</v>
      </c>
      <c r="C2" s="187" t="str">
        <f t="shared" ref="C2" si="0">J2</f>
        <v>Pending</v>
      </c>
      <c r="D2" s="188" t="str">
        <f>IF(SUM(Form!H26:I28)&gt;0,D4,D5)</f>
        <v>No</v>
      </c>
      <c r="E2" s="188" t="s">
        <v>216</v>
      </c>
      <c r="F2" s="188">
        <f>Form!H17</f>
        <v>0</v>
      </c>
      <c r="G2" s="188">
        <f>Form!H18</f>
        <v>0</v>
      </c>
      <c r="H2" s="188">
        <f>Form!C18</f>
        <v>0</v>
      </c>
      <c r="I2" s="188">
        <f>Form!C17</f>
        <v>0</v>
      </c>
      <c r="J2" s="188" t="s">
        <v>217</v>
      </c>
      <c r="K2" s="188" t="s">
        <v>218</v>
      </c>
      <c r="L2" s="189">
        <f>Form!C24</f>
        <v>0</v>
      </c>
      <c r="M2" s="189">
        <f>Form!C25</f>
        <v>0</v>
      </c>
      <c r="N2" s="190" t="str">
        <f>Form!C34</f>
        <v>-</v>
      </c>
      <c r="O2" s="190">
        <f>Form!C28</f>
        <v>0</v>
      </c>
      <c r="P2" s="191">
        <f>Form!C26</f>
        <v>0</v>
      </c>
      <c r="Q2" s="195" t="e">
        <f>P2/(DATEDIF(L2,M2,"d")/365)</f>
        <v>#DIV/0!</v>
      </c>
      <c r="R2" s="192">
        <f>P2*O2</f>
        <v>0</v>
      </c>
      <c r="S2" s="191">
        <f>SUM(Form!H25:I27)+Form!H29</f>
        <v>0</v>
      </c>
      <c r="T2" s="191">
        <f>Form!H28</f>
        <v>0</v>
      </c>
      <c r="U2" s="193">
        <f t="shared" ref="U2" si="1">S2+T2</f>
        <v>0</v>
      </c>
      <c r="V2" s="194" t="e">
        <f t="shared" ref="V2" si="2">SUM(R2:T2)/P2</f>
        <v>#DIV/0!</v>
      </c>
      <c r="W2" s="194" t="e">
        <f t="shared" ref="W2" si="3">V2-N2</f>
        <v>#DIV/0!</v>
      </c>
    </row>
    <row r="4" spans="1:23" x14ac:dyDescent="0.25">
      <c r="D4" t="s">
        <v>219</v>
      </c>
    </row>
    <row r="5" spans="1:23" x14ac:dyDescent="0.25">
      <c r="D5"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29"/>
  <sheetViews>
    <sheetView workbookViewId="0">
      <selection activeCell="B35" sqref="B35"/>
    </sheetView>
  </sheetViews>
  <sheetFormatPr defaultRowHeight="15" x14ac:dyDescent="0.25"/>
  <cols>
    <col min="2" max="2" width="95" bestFit="1" customWidth="1"/>
    <col min="5" max="5" width="48.42578125" bestFit="1" customWidth="1"/>
    <col min="6" max="6" width="25.85546875" bestFit="1" customWidth="1"/>
    <col min="7" max="7" width="24.140625" bestFit="1" customWidth="1"/>
  </cols>
  <sheetData>
    <row r="1" spans="2:7" ht="15.75" thickBot="1" x14ac:dyDescent="0.3"/>
    <row r="2" spans="2:7" x14ac:dyDescent="0.25">
      <c r="B2" s="4" t="s">
        <v>69</v>
      </c>
      <c r="C2" s="2">
        <v>0.26</v>
      </c>
      <c r="D2" s="130"/>
      <c r="E2" s="39" t="s">
        <v>42</v>
      </c>
      <c r="F2" s="40"/>
      <c r="G2" s="41">
        <f>G8</f>
        <v>0.219</v>
      </c>
    </row>
    <row r="3" spans="2:7" x14ac:dyDescent="0.25">
      <c r="B3" s="4" t="s">
        <v>12</v>
      </c>
      <c r="C3" s="2">
        <v>0.15</v>
      </c>
      <c r="D3" s="130"/>
      <c r="E3" s="42" t="s">
        <v>60</v>
      </c>
      <c r="G3" s="43">
        <f>G9+G14</f>
        <v>0.36799999999999999</v>
      </c>
    </row>
    <row r="4" spans="2:7" ht="15.75" thickBot="1" x14ac:dyDescent="0.3">
      <c r="B4" s="4" t="s">
        <v>17</v>
      </c>
      <c r="C4" s="2">
        <v>0.38</v>
      </c>
      <c r="D4" s="130"/>
      <c r="E4" s="44" t="s">
        <v>61</v>
      </c>
      <c r="F4" s="45"/>
      <c r="G4" s="46">
        <f>G10+G15</f>
        <v>0.53600000000000003</v>
      </c>
    </row>
    <row r="5" spans="2:7" x14ac:dyDescent="0.25">
      <c r="B5" s="4" t="s">
        <v>13</v>
      </c>
      <c r="C5" s="131">
        <v>220</v>
      </c>
    </row>
    <row r="6" spans="2:7" x14ac:dyDescent="0.25">
      <c r="B6" s="4" t="s">
        <v>14</v>
      </c>
      <c r="C6" s="3">
        <v>100</v>
      </c>
      <c r="D6" s="3"/>
      <c r="E6" s="419" t="s">
        <v>191</v>
      </c>
      <c r="F6" s="419"/>
      <c r="G6" s="419"/>
    </row>
    <row r="7" spans="2:7" ht="15.75" x14ac:dyDescent="0.25">
      <c r="B7" s="4" t="s">
        <v>15</v>
      </c>
      <c r="C7" s="3">
        <v>50</v>
      </c>
      <c r="D7" s="3"/>
      <c r="E7" s="96" t="s">
        <v>40</v>
      </c>
      <c r="F7" s="97" t="s">
        <v>41</v>
      </c>
      <c r="G7" s="97" t="s">
        <v>193</v>
      </c>
    </row>
    <row r="8" spans="2:7" x14ac:dyDescent="0.25">
      <c r="B8" s="4" t="s">
        <v>16</v>
      </c>
      <c r="C8" s="3">
        <v>2400</v>
      </c>
      <c r="D8" s="3"/>
      <c r="E8" s="98" t="s">
        <v>42</v>
      </c>
      <c r="F8" s="99" t="s">
        <v>43</v>
      </c>
      <c r="G8" s="101">
        <v>0.219</v>
      </c>
    </row>
    <row r="9" spans="2:7" x14ac:dyDescent="0.25">
      <c r="E9" s="98" t="s">
        <v>44</v>
      </c>
      <c r="F9" s="99" t="s">
        <v>45</v>
      </c>
      <c r="G9" s="101">
        <v>0.28000000000000003</v>
      </c>
    </row>
    <row r="10" spans="2:7" x14ac:dyDescent="0.25">
      <c r="B10" s="4" t="s">
        <v>137</v>
      </c>
      <c r="E10" s="98" t="s">
        <v>46</v>
      </c>
      <c r="F10" s="99" t="s">
        <v>47</v>
      </c>
      <c r="G10" s="101">
        <v>0.443</v>
      </c>
    </row>
    <row r="11" spans="2:7" x14ac:dyDescent="0.25">
      <c r="B11" s="1"/>
      <c r="E11" s="98" t="s">
        <v>48</v>
      </c>
      <c r="F11" s="99">
        <v>6150</v>
      </c>
      <c r="G11" s="101">
        <v>0.251</v>
      </c>
    </row>
    <row r="12" spans="2:7" x14ac:dyDescent="0.25">
      <c r="B12" s="1" t="s">
        <v>162</v>
      </c>
      <c r="E12" s="98" t="s">
        <v>49</v>
      </c>
      <c r="F12" s="99">
        <v>6152</v>
      </c>
      <c r="G12" s="101">
        <v>0.153</v>
      </c>
    </row>
    <row r="13" spans="2:7" x14ac:dyDescent="0.25">
      <c r="B13" s="1" t="s">
        <v>163</v>
      </c>
      <c r="E13" s="98" t="s">
        <v>50</v>
      </c>
      <c r="F13" s="99" t="s">
        <v>51</v>
      </c>
      <c r="G13" s="101">
        <v>9.9000000000000005E-2</v>
      </c>
    </row>
    <row r="14" spans="2:7" x14ac:dyDescent="0.25">
      <c r="B14" s="1" t="s">
        <v>164</v>
      </c>
      <c r="E14" s="98" t="s">
        <v>52</v>
      </c>
      <c r="F14" s="99" t="s">
        <v>53</v>
      </c>
      <c r="G14" s="101">
        <v>8.7999999999999995E-2</v>
      </c>
    </row>
    <row r="15" spans="2:7" x14ac:dyDescent="0.25">
      <c r="E15" s="98" t="s">
        <v>54</v>
      </c>
      <c r="F15" s="99" t="s">
        <v>55</v>
      </c>
      <c r="G15" s="101">
        <v>9.2999999999999999E-2</v>
      </c>
    </row>
    <row r="16" spans="2:7" x14ac:dyDescent="0.25">
      <c r="B16" s="129" t="s">
        <v>113</v>
      </c>
      <c r="E16" s="98" t="s">
        <v>56</v>
      </c>
      <c r="F16" s="99" t="s">
        <v>57</v>
      </c>
      <c r="G16" s="100">
        <v>0.15</v>
      </c>
    </row>
    <row r="17" spans="2:7" x14ac:dyDescent="0.25">
      <c r="B17" s="1" t="s">
        <v>114</v>
      </c>
      <c r="E17" s="98" t="s">
        <v>58</v>
      </c>
      <c r="F17" s="99" t="s">
        <v>59</v>
      </c>
      <c r="G17" s="100">
        <v>0.08</v>
      </c>
    </row>
    <row r="18" spans="2:7" x14ac:dyDescent="0.25">
      <c r="B18" s="1" t="s">
        <v>115</v>
      </c>
      <c r="E18" s="419" t="s">
        <v>190</v>
      </c>
      <c r="F18" s="419"/>
      <c r="G18" s="419"/>
    </row>
    <row r="19" spans="2:7" ht="15.75" x14ac:dyDescent="0.25">
      <c r="E19" s="96" t="s">
        <v>40</v>
      </c>
      <c r="F19" s="97" t="s">
        <v>41</v>
      </c>
      <c r="G19" s="97" t="s">
        <v>192</v>
      </c>
    </row>
    <row r="20" spans="2:7" x14ac:dyDescent="0.25">
      <c r="B20" s="129" t="s">
        <v>120</v>
      </c>
      <c r="E20" s="98" t="s">
        <v>42</v>
      </c>
      <c r="F20" s="99" t="s">
        <v>43</v>
      </c>
      <c r="G20" s="170">
        <v>0.23499999999999999</v>
      </c>
    </row>
    <row r="21" spans="2:7" x14ac:dyDescent="0.25">
      <c r="B21" s="1" t="s">
        <v>121</v>
      </c>
      <c r="E21" s="98" t="s">
        <v>44</v>
      </c>
      <c r="F21" s="99" t="s">
        <v>45</v>
      </c>
      <c r="G21" s="170">
        <v>0.308</v>
      </c>
    </row>
    <row r="22" spans="2:7" x14ac:dyDescent="0.25">
      <c r="B22" s="1" t="s">
        <v>122</v>
      </c>
      <c r="E22" s="98" t="s">
        <v>46</v>
      </c>
      <c r="F22" s="99" t="s">
        <v>47</v>
      </c>
      <c r="G22" s="170">
        <v>0.45700000000000002</v>
      </c>
    </row>
    <row r="23" spans="2:7" x14ac:dyDescent="0.25">
      <c r="B23" s="1" t="s">
        <v>123</v>
      </c>
      <c r="E23" s="98" t="s">
        <v>48</v>
      </c>
      <c r="F23" s="99">
        <v>6150</v>
      </c>
      <c r="G23" s="170">
        <v>0.248</v>
      </c>
    </row>
    <row r="24" spans="2:7" x14ac:dyDescent="0.25">
      <c r="B24" s="1" t="s">
        <v>124</v>
      </c>
      <c r="E24" s="98" t="s">
        <v>49</v>
      </c>
      <c r="F24" s="99">
        <v>6152</v>
      </c>
      <c r="G24" s="170">
        <v>0.16200000000000001</v>
      </c>
    </row>
    <row r="25" spans="2:7" x14ac:dyDescent="0.25">
      <c r="E25" s="98" t="s">
        <v>50</v>
      </c>
      <c r="F25" s="99" t="s">
        <v>51</v>
      </c>
      <c r="G25" s="170">
        <v>7.8E-2</v>
      </c>
    </row>
    <row r="26" spans="2:7" x14ac:dyDescent="0.25">
      <c r="B26" s="129" t="s">
        <v>131</v>
      </c>
      <c r="E26" s="98" t="s">
        <v>52</v>
      </c>
      <c r="F26" s="99" t="s">
        <v>53</v>
      </c>
      <c r="G26" s="170">
        <v>9.9000000000000005E-2</v>
      </c>
    </row>
    <row r="27" spans="2:7" x14ac:dyDescent="0.25">
      <c r="B27" s="1" t="s">
        <v>132</v>
      </c>
      <c r="E27" s="98" t="s">
        <v>54</v>
      </c>
      <c r="F27" s="99" t="s">
        <v>55</v>
      </c>
      <c r="G27" s="170">
        <v>0.1</v>
      </c>
    </row>
    <row r="28" spans="2:7" x14ac:dyDescent="0.25">
      <c r="B28" s="1" t="s">
        <v>133</v>
      </c>
      <c r="E28" s="98" t="s">
        <v>56</v>
      </c>
      <c r="F28" s="99" t="s">
        <v>57</v>
      </c>
      <c r="G28" s="170">
        <v>0.15</v>
      </c>
    </row>
    <row r="29" spans="2:7" x14ac:dyDescent="0.25">
      <c r="B29" s="1" t="s">
        <v>134</v>
      </c>
      <c r="E29" s="98" t="s">
        <v>58</v>
      </c>
      <c r="F29" s="99" t="s">
        <v>59</v>
      </c>
      <c r="G29" s="170">
        <v>0.08</v>
      </c>
    </row>
  </sheetData>
  <sheetProtection password="DF81" sheet="1" objects="1" scenarios="1"/>
  <mergeCells count="2">
    <mergeCell ref="E6:G6"/>
    <mergeCell ref="E18:G18"/>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7" id="{01B25FDA-BF07-4518-B57F-9034500783A8}">
            <xm:f>Form!$D$38=$B$14</xm:f>
            <x14:dxf/>
          </x14:cfRule>
          <xm:sqref>C69:D69 H69 E105:G105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Info and Definitions</vt:lpstr>
      <vt:lpstr>Form</vt:lpstr>
      <vt:lpstr>Budget Calculator</vt:lpstr>
      <vt:lpstr>Low IDC - 8800 </vt:lpstr>
      <vt:lpstr>Finance Only- Tracking Sheet</vt:lpstr>
      <vt:lpstr>Variables</vt:lpstr>
      <vt:lpstr>'Budget Calculator'!Print_Area</vt:lpstr>
    </vt:vector>
  </TitlesOfParts>
  <Company>HMS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Kimball, Brian Patrick</dc:creator>
  <cp:lastModifiedBy>Kennedy, Christina Ferlisi</cp:lastModifiedBy>
  <cp:lastPrinted>2022-05-16T21:03:30Z</cp:lastPrinted>
  <dcterms:created xsi:type="dcterms:W3CDTF">2018-01-25T21:56:03Z</dcterms:created>
  <dcterms:modified xsi:type="dcterms:W3CDTF">2023-03-15T20:56:39Z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